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統計填報\境外生填報\112\註冊組網頁上傳檔\"/>
    </mc:Choice>
  </mc:AlternateContent>
  <bookViews>
    <workbookView xWindow="480" yWindow="60" windowWidth="18315" windowHeight="11655"/>
  </bookViews>
  <sheets>
    <sheet name="外 籍 生 國 籍 統 計" sheetId="1" r:id="rId1"/>
    <sheet name="洲別對照(校庫附件)" sheetId="3" r:id="rId2"/>
  </sheets>
  <calcPr calcId="162913"/>
</workbook>
</file>

<file path=xl/calcChain.xml><?xml version="1.0" encoding="utf-8"?>
<calcChain xmlns="http://schemas.openxmlformats.org/spreadsheetml/2006/main">
  <c r="D201" i="1" l="1"/>
  <c r="D200" i="1"/>
  <c r="D199" i="1"/>
  <c r="D198" i="1"/>
  <c r="E198" i="1"/>
  <c r="E195" i="1"/>
  <c r="D197" i="1"/>
  <c r="D196" i="1"/>
  <c r="D195" i="1"/>
  <c r="D181" i="1"/>
  <c r="D180" i="1"/>
  <c r="D179" i="1"/>
  <c r="D178" i="1"/>
  <c r="E178" i="1"/>
  <c r="E142" i="1"/>
  <c r="D144" i="1"/>
  <c r="D143" i="1"/>
  <c r="D142" i="1"/>
  <c r="E104" i="1"/>
  <c r="D107" i="1"/>
  <c r="D105" i="1"/>
  <c r="E73" i="1"/>
  <c r="D74" i="1"/>
  <c r="D73" i="1"/>
  <c r="E64" i="1"/>
  <c r="D67" i="1"/>
  <c r="D66" i="1"/>
  <c r="D65" i="1"/>
  <c r="D64" i="1"/>
  <c r="E193" i="1"/>
  <c r="E190" i="1"/>
  <c r="E189" i="1"/>
  <c r="E184" i="1"/>
  <c r="E187" i="1"/>
  <c r="E146" i="1"/>
  <c r="E176" i="1"/>
  <c r="E172" i="1"/>
  <c r="E167" i="1"/>
  <c r="E164" i="1"/>
  <c r="E161" i="1"/>
  <c r="E158" i="1"/>
  <c r="E155" i="1"/>
  <c r="E152" i="1"/>
  <c r="E141" i="1"/>
  <c r="E133" i="1"/>
  <c r="E132" i="1"/>
  <c r="E128" i="1"/>
  <c r="E125" i="1"/>
  <c r="E123" i="1"/>
  <c r="E118" i="1"/>
  <c r="E111" i="1"/>
  <c r="E110" i="1"/>
  <c r="E109" i="1"/>
  <c r="E89" i="1"/>
  <c r="E103" i="1"/>
  <c r="E101" i="1"/>
  <c r="E94" i="1"/>
  <c r="E92" i="1"/>
  <c r="E86" i="1"/>
  <c r="E84" i="1"/>
  <c r="E82" i="1"/>
  <c r="E77" i="1"/>
  <c r="E79" i="1"/>
  <c r="E72" i="1"/>
  <c r="E71" i="1"/>
  <c r="E51" i="1"/>
  <c r="E60" i="1"/>
  <c r="E62" i="1"/>
  <c r="E56" i="1"/>
  <c r="E55" i="1"/>
  <c r="E45" i="1"/>
  <c r="E48" i="1"/>
  <c r="E43" i="1"/>
  <c r="E40" i="1"/>
  <c r="E37" i="1"/>
  <c r="E34" i="1"/>
  <c r="E31" i="1"/>
  <c r="E27" i="1"/>
  <c r="E24" i="1"/>
  <c r="E20" i="1"/>
  <c r="E18" i="1"/>
  <c r="E16" i="1"/>
  <c r="E13" i="1"/>
  <c r="E10" i="1"/>
  <c r="E7" i="1"/>
  <c r="E4" i="1"/>
  <c r="F201" i="1" l="1"/>
  <c r="F199" i="1"/>
  <c r="F198" i="1"/>
  <c r="F144" i="1"/>
  <c r="F143" i="1"/>
  <c r="F142" i="1"/>
  <c r="G142" i="1"/>
  <c r="F107" i="1"/>
  <c r="F106" i="1"/>
  <c r="F105" i="1"/>
  <c r="F104" i="1"/>
  <c r="G104" i="1"/>
  <c r="F64" i="1"/>
  <c r="G64" i="1"/>
  <c r="G198" i="1" s="1"/>
  <c r="F66" i="1"/>
  <c r="F200" i="1" s="1"/>
  <c r="F65" i="1"/>
  <c r="F67" i="1"/>
  <c r="F197" i="1"/>
  <c r="F196" i="1"/>
  <c r="F195" i="1"/>
  <c r="G195" i="1"/>
  <c r="F181" i="1"/>
  <c r="F179" i="1"/>
  <c r="F178" i="1"/>
  <c r="G178" i="1"/>
  <c r="F180" i="1"/>
  <c r="F74" i="1"/>
  <c r="G73" i="1"/>
  <c r="L105" i="1" l="1"/>
  <c r="L104" i="1"/>
  <c r="L197" i="1"/>
  <c r="L196" i="1"/>
  <c r="L195" i="1"/>
  <c r="L198" i="1" s="1"/>
  <c r="M193" i="1"/>
  <c r="M190" i="1"/>
  <c r="M189" i="1"/>
  <c r="M187" i="1"/>
  <c r="M184" i="1"/>
  <c r="M182" i="1"/>
  <c r="L181" i="1"/>
  <c r="L180" i="1"/>
  <c r="L201" i="1" s="1"/>
  <c r="L179" i="1"/>
  <c r="L178" i="1"/>
  <c r="M178" i="1" s="1"/>
  <c r="M176" i="1"/>
  <c r="M172" i="1"/>
  <c r="M170" i="1"/>
  <c r="M167" i="1"/>
  <c r="M166" i="1"/>
  <c r="M164" i="1"/>
  <c r="M161" i="1"/>
  <c r="M158" i="1"/>
  <c r="M155" i="1"/>
  <c r="M152" i="1"/>
  <c r="M151" i="1"/>
  <c r="M149" i="1"/>
  <c r="M146" i="1"/>
  <c r="L144" i="1"/>
  <c r="L143" i="1"/>
  <c r="L142" i="1"/>
  <c r="M140" i="1"/>
  <c r="M139" i="1"/>
  <c r="M138" i="1"/>
  <c r="M137" i="1"/>
  <c r="M136" i="1"/>
  <c r="M133" i="1"/>
  <c r="M128" i="1"/>
  <c r="M125" i="1"/>
  <c r="M124" i="1"/>
  <c r="M123" i="1"/>
  <c r="M121" i="1"/>
  <c r="M118" i="1"/>
  <c r="M116" i="1"/>
  <c r="M114" i="1"/>
  <c r="M113" i="1"/>
  <c r="M111" i="1"/>
  <c r="M109" i="1"/>
  <c r="M108" i="1"/>
  <c r="L107" i="1"/>
  <c r="L106" i="1"/>
  <c r="M101" i="1"/>
  <c r="M99" i="1"/>
  <c r="M98" i="1"/>
  <c r="M96" i="1"/>
  <c r="M94" i="1"/>
  <c r="M92" i="1"/>
  <c r="M89" i="1"/>
  <c r="M88" i="1"/>
  <c r="M87" i="1"/>
  <c r="M86" i="1"/>
  <c r="M85" i="1"/>
  <c r="M84" i="1"/>
  <c r="M83" i="1"/>
  <c r="M82" i="1"/>
  <c r="M79" i="1"/>
  <c r="M78" i="1"/>
  <c r="M76" i="1"/>
  <c r="L74" i="1"/>
  <c r="L75" i="1"/>
  <c r="L73" i="1"/>
  <c r="M71" i="1"/>
  <c r="M69" i="1"/>
  <c r="M68" i="1"/>
  <c r="L67" i="1"/>
  <c r="L66" i="1"/>
  <c r="L65" i="1"/>
  <c r="L64" i="1"/>
  <c r="M43" i="1"/>
  <c r="M62" i="1"/>
  <c r="M59" i="1"/>
  <c r="M60" i="1"/>
  <c r="M56" i="1"/>
  <c r="M55" i="1"/>
  <c r="M51" i="1"/>
  <c r="M48" i="1"/>
  <c r="M45" i="1"/>
  <c r="M40" i="1"/>
  <c r="M37" i="1"/>
  <c r="M34" i="1"/>
  <c r="M31" i="1"/>
  <c r="M27" i="1"/>
  <c r="M24" i="1"/>
  <c r="M23" i="1"/>
  <c r="M20" i="1"/>
  <c r="M19" i="1"/>
  <c r="M16" i="1"/>
  <c r="M13" i="1"/>
  <c r="M10" i="1"/>
  <c r="M7" i="1"/>
  <c r="M6" i="1"/>
  <c r="M195" i="1" l="1"/>
  <c r="M104" i="1"/>
  <c r="M198" i="1" s="1"/>
  <c r="L200" i="1"/>
  <c r="L199" i="1"/>
  <c r="M142" i="1"/>
  <c r="M73" i="1"/>
  <c r="M64" i="1"/>
  <c r="P144" i="1"/>
  <c r="P143" i="1"/>
  <c r="P142" i="1"/>
  <c r="Q113" i="1"/>
  <c r="Q137" i="1"/>
  <c r="Q139" i="1"/>
  <c r="Q138" i="1"/>
  <c r="Q133" i="1"/>
  <c r="Q128" i="1"/>
  <c r="Q125" i="1"/>
  <c r="Q121" i="1"/>
  <c r="Q118" i="1"/>
  <c r="Q111" i="1"/>
  <c r="Q109" i="1"/>
  <c r="Q108" i="1"/>
  <c r="P197" i="1"/>
  <c r="P196" i="1"/>
  <c r="P195" i="1"/>
  <c r="Q187" i="1"/>
  <c r="Q193" i="1"/>
  <c r="Q190" i="1"/>
  <c r="Q189" i="1"/>
  <c r="Q184" i="1"/>
  <c r="P107" i="1"/>
  <c r="P106" i="1"/>
  <c r="P105" i="1"/>
  <c r="P104" i="1"/>
  <c r="Q101" i="1"/>
  <c r="Q98" i="1"/>
  <c r="Q92" i="1"/>
  <c r="Q89" i="1"/>
  <c r="Q82" i="1"/>
  <c r="Q79" i="1"/>
  <c r="Q78" i="1"/>
  <c r="Q94" i="1"/>
  <c r="Q96" i="1"/>
  <c r="P67" i="1"/>
  <c r="P66" i="1"/>
  <c r="P65" i="1"/>
  <c r="P64" i="1"/>
  <c r="Q55" i="1"/>
  <c r="Q60" i="1"/>
  <c r="Q62" i="1"/>
  <c r="Q56" i="1"/>
  <c r="Q51" i="1"/>
  <c r="Q48" i="1"/>
  <c r="Q45" i="1"/>
  <c r="Q40" i="1"/>
  <c r="Q37" i="1"/>
  <c r="Q34" i="1"/>
  <c r="Q31" i="1"/>
  <c r="Q27" i="1"/>
  <c r="Q24" i="1"/>
  <c r="Q20" i="1"/>
  <c r="Q19" i="1"/>
  <c r="Q16" i="1"/>
  <c r="Q13" i="1"/>
  <c r="Q10" i="1"/>
  <c r="Q4" i="1"/>
  <c r="P181" i="1"/>
  <c r="P179" i="1"/>
  <c r="P178" i="1"/>
  <c r="Q172" i="1"/>
  <c r="Q176" i="1"/>
  <c r="Q170" i="1"/>
  <c r="Q167" i="1"/>
  <c r="Q164" i="1"/>
  <c r="Q161" i="1"/>
  <c r="Q158" i="1"/>
  <c r="Q155" i="1"/>
  <c r="Q152" i="1"/>
  <c r="Q151" i="1"/>
  <c r="Q149" i="1"/>
  <c r="P198" i="1" l="1"/>
  <c r="P201" i="1"/>
  <c r="P199" i="1"/>
  <c r="P200" i="1"/>
  <c r="Z144" i="1"/>
  <c r="Z143" i="1"/>
  <c r="X144" i="1"/>
  <c r="X143" i="1"/>
  <c r="V144" i="1"/>
  <c r="V143" i="1"/>
  <c r="Z66" i="1"/>
  <c r="Z65" i="1"/>
  <c r="X66" i="1"/>
  <c r="X65" i="1"/>
  <c r="V66" i="1"/>
  <c r="V65" i="1"/>
  <c r="T144" i="1"/>
  <c r="T143" i="1"/>
  <c r="T142" i="1"/>
  <c r="T197" i="1"/>
  <c r="T196" i="1"/>
  <c r="T195" i="1"/>
  <c r="T107" i="1"/>
  <c r="T106" i="1"/>
  <c r="T105" i="1"/>
  <c r="T104" i="1"/>
  <c r="T64" i="1"/>
  <c r="T67" i="1"/>
  <c r="T66" i="1"/>
  <c r="T65" i="1"/>
  <c r="T179" i="1"/>
  <c r="T178" i="1"/>
  <c r="T181" i="1"/>
  <c r="U198" i="1"/>
  <c r="AA178" i="1"/>
  <c r="Z181" i="1"/>
  <c r="Z179" i="1"/>
  <c r="Z178" i="1"/>
  <c r="Y178" i="1"/>
  <c r="X181" i="1"/>
  <c r="X179" i="1"/>
  <c r="X178" i="1"/>
  <c r="W178" i="1"/>
  <c r="V181" i="1"/>
  <c r="V179" i="1"/>
  <c r="V178" i="1"/>
  <c r="W64" i="1" l="1"/>
  <c r="AA64" i="1"/>
  <c r="W142" i="1"/>
  <c r="Y142" i="1"/>
  <c r="T199" i="1"/>
  <c r="T200" i="1"/>
  <c r="Y64" i="1"/>
  <c r="T201" i="1"/>
  <c r="T198" i="1"/>
  <c r="AA142" i="1"/>
</calcChain>
</file>

<file path=xl/sharedStrings.xml><?xml version="1.0" encoding="utf-8"?>
<sst xmlns="http://schemas.openxmlformats.org/spreadsheetml/2006/main" count="957" uniqueCount="554">
  <si>
    <t>大洋洲</t>
  </si>
  <si>
    <t>吉里巴斯</t>
  </si>
  <si>
    <t>吐瓦魯</t>
  </si>
  <si>
    <t>巴拿馬</t>
  </si>
  <si>
    <t>尼加拉瓜</t>
  </si>
  <si>
    <t>瓜地馬拉</t>
  </si>
  <si>
    <t>多明尼加</t>
  </si>
  <si>
    <t>宏都拉斯</t>
  </si>
  <si>
    <t>貝里斯</t>
  </si>
  <si>
    <t>海地</t>
  </si>
  <si>
    <t>聖文森</t>
  </si>
  <si>
    <t>聖露西亞</t>
  </si>
  <si>
    <t>墨西哥</t>
  </si>
  <si>
    <t>薩爾瓦多</t>
  </si>
  <si>
    <t>北美洲</t>
  </si>
  <si>
    <t>美國</t>
  </si>
  <si>
    <t>亞洲</t>
  </si>
  <si>
    <t>土耳其</t>
  </si>
  <si>
    <t>巴基斯坦</t>
  </si>
  <si>
    <t>日本</t>
  </si>
  <si>
    <t>以色列</t>
  </si>
  <si>
    <t>尼泊爾</t>
  </si>
  <si>
    <t>伊朗</t>
  </si>
  <si>
    <t>印尼</t>
  </si>
  <si>
    <t>印度</t>
  </si>
  <si>
    <t>孟加拉</t>
  </si>
  <si>
    <t>南韓</t>
  </si>
  <si>
    <t>哈薩克</t>
  </si>
  <si>
    <t>泰國</t>
  </si>
  <si>
    <t>烏茲別克</t>
  </si>
  <si>
    <t>馬來西亞</t>
  </si>
  <si>
    <t>斯里蘭卡</t>
  </si>
  <si>
    <t>菲律賓</t>
  </si>
  <si>
    <t>越南</t>
  </si>
  <si>
    <t>新加坡</t>
  </si>
  <si>
    <t>蒙古</t>
  </si>
  <si>
    <t>緬甸</t>
  </si>
  <si>
    <t>非洲</t>
  </si>
  <si>
    <t>史瓦帝尼王國</t>
  </si>
  <si>
    <t>布吉納法索</t>
  </si>
  <si>
    <t>甘比亞</t>
  </si>
  <si>
    <t>衣索比亞</t>
  </si>
  <si>
    <t>辛巴威</t>
  </si>
  <si>
    <t>奈及利亞</t>
  </si>
  <si>
    <t>波札那</t>
  </si>
  <si>
    <t>南非</t>
  </si>
  <si>
    <t>埃及</t>
  </si>
  <si>
    <t>喀麥隆</t>
  </si>
  <si>
    <t>聖多美普林西比</t>
  </si>
  <si>
    <t>獅子山共和國</t>
  </si>
  <si>
    <t>南美洲</t>
  </si>
  <si>
    <t>厄瓜多</t>
  </si>
  <si>
    <t>巴西</t>
  </si>
  <si>
    <t>巴拉圭</t>
  </si>
  <si>
    <t>秘魯</t>
  </si>
  <si>
    <t>歐洲</t>
  </si>
  <si>
    <t>白俄羅斯</t>
  </si>
  <si>
    <t>西班牙</t>
  </si>
  <si>
    <t>法國</t>
  </si>
  <si>
    <t>波士尼亞與赫塞哥維納</t>
  </si>
  <si>
    <t>俄羅斯</t>
  </si>
  <si>
    <t>科索沃共和國</t>
  </si>
  <si>
    <t>英國</t>
  </si>
  <si>
    <t>烏克蘭</t>
  </si>
  <si>
    <t>捷克</t>
  </si>
  <si>
    <t>塞爾維亞共和國</t>
  </si>
  <si>
    <t>奧地利</t>
  </si>
  <si>
    <t>瑞士</t>
  </si>
  <si>
    <t>葡萄牙</t>
  </si>
  <si>
    <t>德國</t>
  </si>
  <si>
    <t>國別代碼</t>
  </si>
  <si>
    <t>中文國別(地區)名稱</t>
  </si>
  <si>
    <t>英文國別(地區)名稱</t>
  </si>
  <si>
    <t>洲別名稱</t>
  </si>
  <si>
    <t>國別</t>
  </si>
  <si>
    <t>外交部英文</t>
  </si>
  <si>
    <t>中華民國</t>
  </si>
  <si>
    <t>R.O.C</t>
  </si>
  <si>
    <t>A00</t>
  </si>
  <si>
    <t>大陸地區</t>
  </si>
  <si>
    <t>Mainland China</t>
  </si>
  <si>
    <t>阿富汗</t>
  </si>
  <si>
    <t>Afghanistan</t>
  </si>
  <si>
    <t>巴林</t>
  </si>
  <si>
    <t>Bahrain</t>
  </si>
  <si>
    <t>Bangladesh</t>
  </si>
  <si>
    <t>不丹</t>
  </si>
  <si>
    <t>Bhutan</t>
  </si>
  <si>
    <t>Myanmar</t>
  </si>
  <si>
    <t>柬埔寨</t>
  </si>
  <si>
    <t>Cambodia</t>
  </si>
  <si>
    <t>賽普勒斯</t>
  </si>
  <si>
    <t>Cyprus</t>
  </si>
  <si>
    <t>India</t>
  </si>
  <si>
    <t>Indonesia</t>
  </si>
  <si>
    <t>Iran</t>
  </si>
  <si>
    <t>伊拉克</t>
  </si>
  <si>
    <t>Iraq</t>
  </si>
  <si>
    <t>Israel</t>
  </si>
  <si>
    <t>JAPAN</t>
  </si>
  <si>
    <t>約旦</t>
  </si>
  <si>
    <t>Jordan</t>
  </si>
  <si>
    <t>ROK</t>
  </si>
  <si>
    <t>科威特</t>
  </si>
  <si>
    <t>Kuwait</t>
  </si>
  <si>
    <t>寮國</t>
  </si>
  <si>
    <t>Laos</t>
  </si>
  <si>
    <t>黎巴嫩</t>
  </si>
  <si>
    <t>Lebanon</t>
  </si>
  <si>
    <t>Malaysia</t>
  </si>
  <si>
    <t>馬爾地夫</t>
  </si>
  <si>
    <t>Maldives</t>
  </si>
  <si>
    <t>Nepal</t>
  </si>
  <si>
    <t>阿曼</t>
  </si>
  <si>
    <t>Oman</t>
  </si>
  <si>
    <t>Pakistan</t>
  </si>
  <si>
    <t>Philippines</t>
  </si>
  <si>
    <t>卡達</t>
  </si>
  <si>
    <t>Qatar</t>
  </si>
  <si>
    <t>沙烏地阿拉伯</t>
  </si>
  <si>
    <t>Saudi Arabia</t>
  </si>
  <si>
    <t>Singapore</t>
  </si>
  <si>
    <t>Sri Lanka</t>
  </si>
  <si>
    <t>敘利亞</t>
  </si>
  <si>
    <t>Syria</t>
  </si>
  <si>
    <t>Thailand</t>
  </si>
  <si>
    <t>Turkey</t>
  </si>
  <si>
    <t>阿拉伯聯合大公國</t>
  </si>
  <si>
    <t>United Arab Emirates</t>
  </si>
  <si>
    <t>Vietnam</t>
  </si>
  <si>
    <t>葉門</t>
  </si>
  <si>
    <t>Yemen</t>
  </si>
  <si>
    <t>東帝汶</t>
  </si>
  <si>
    <t>East Timor</t>
  </si>
  <si>
    <t>紐埃</t>
  </si>
  <si>
    <t>Niue</t>
  </si>
  <si>
    <t>汶萊</t>
  </si>
  <si>
    <t>Brunei</t>
  </si>
  <si>
    <t>香港</t>
  </si>
  <si>
    <t>Hong Kong</t>
  </si>
  <si>
    <t>澳門</t>
  </si>
  <si>
    <t>Macao</t>
  </si>
  <si>
    <t>巴勒斯坦</t>
  </si>
  <si>
    <t>Palestine</t>
  </si>
  <si>
    <t>Mongolia</t>
  </si>
  <si>
    <t>Russia</t>
  </si>
  <si>
    <t>喬治亞</t>
  </si>
  <si>
    <t>Georgia</t>
  </si>
  <si>
    <t>Kazakhstan</t>
  </si>
  <si>
    <t>吉爾吉斯</t>
  </si>
  <si>
    <t>Kyrgyzstan</t>
  </si>
  <si>
    <t>Uzbekistan</t>
  </si>
  <si>
    <t>亞美尼亞</t>
  </si>
  <si>
    <t>Armenia</t>
  </si>
  <si>
    <t>塔吉克</t>
  </si>
  <si>
    <t>Tajikistan</t>
  </si>
  <si>
    <t>土庫曼</t>
  </si>
  <si>
    <t>Turkmenistan</t>
  </si>
  <si>
    <t>亞塞拜然</t>
  </si>
  <si>
    <t>Azerbaijan</t>
  </si>
  <si>
    <t>摩爾多瓦</t>
  </si>
  <si>
    <t>Moldova</t>
  </si>
  <si>
    <t>北韓</t>
  </si>
  <si>
    <t>DPRK</t>
  </si>
  <si>
    <t>澳大利亞</t>
  </si>
  <si>
    <t>Australia</t>
  </si>
  <si>
    <t>斐濟</t>
  </si>
  <si>
    <t>Fiji</t>
  </si>
  <si>
    <t>諾魯</t>
  </si>
  <si>
    <t>Nauru</t>
  </si>
  <si>
    <t>紐西蘭</t>
  </si>
  <si>
    <t>New Zealand</t>
  </si>
  <si>
    <t>巴布亞紐幾內亞</t>
  </si>
  <si>
    <t>Papua New Guinea</t>
  </si>
  <si>
    <t>東加</t>
  </si>
  <si>
    <t>Tonga</t>
  </si>
  <si>
    <t>萬那杜</t>
  </si>
  <si>
    <t>Vanuatu</t>
  </si>
  <si>
    <t>索羅門群島</t>
  </si>
  <si>
    <t>Solomon Islands</t>
  </si>
  <si>
    <t>帛琉</t>
  </si>
  <si>
    <t>Palau</t>
  </si>
  <si>
    <t>馬紹爾群島共和國</t>
  </si>
  <si>
    <t>Marshall Islands</t>
  </si>
  <si>
    <t>Tuvalu</t>
  </si>
  <si>
    <t>薩摩亞</t>
  </si>
  <si>
    <t>Samoa</t>
  </si>
  <si>
    <t>密克羅尼西亞</t>
  </si>
  <si>
    <t>Micronesia</t>
  </si>
  <si>
    <t>Kiribati</t>
  </si>
  <si>
    <t>阿爾及利亞</t>
  </si>
  <si>
    <t>Algeria</t>
  </si>
  <si>
    <t>安哥拉</t>
  </si>
  <si>
    <t>Angola</t>
  </si>
  <si>
    <t>貝南</t>
  </si>
  <si>
    <t>Benin</t>
  </si>
  <si>
    <t>Botswana</t>
  </si>
  <si>
    <t>蒲隆地</t>
  </si>
  <si>
    <t>Burundi</t>
  </si>
  <si>
    <t>Cameroon</t>
  </si>
  <si>
    <t>維德角</t>
  </si>
  <si>
    <t>Cape Verde</t>
  </si>
  <si>
    <t>中非</t>
  </si>
  <si>
    <t>Central African Republic</t>
  </si>
  <si>
    <t>查德</t>
  </si>
  <si>
    <t>Chad</t>
  </si>
  <si>
    <t>葛摩聯盟</t>
  </si>
  <si>
    <t>Comoros, Union of the</t>
  </si>
  <si>
    <t>剛果</t>
  </si>
  <si>
    <t>Congo, Republic of the</t>
  </si>
  <si>
    <t>吉布地</t>
  </si>
  <si>
    <t>Djibouti</t>
  </si>
  <si>
    <t>Egypt</t>
  </si>
  <si>
    <t>赤道幾內亞</t>
  </si>
  <si>
    <t>Equatorial Guinea</t>
  </si>
  <si>
    <t>Ethiopia</t>
  </si>
  <si>
    <t>加彭</t>
  </si>
  <si>
    <t>Gabon</t>
  </si>
  <si>
    <t xml:space="preserve">The Gambia  </t>
  </si>
  <si>
    <t>迦納</t>
  </si>
  <si>
    <t>Ghana</t>
  </si>
  <si>
    <t>幾內亞</t>
  </si>
  <si>
    <t>Guinea</t>
  </si>
  <si>
    <t>幾內亞比索</t>
  </si>
  <si>
    <t>Guinea-Bissau</t>
  </si>
  <si>
    <t>象牙海岸</t>
  </si>
  <si>
    <t>Cote d'Ivoire</t>
  </si>
  <si>
    <t>肯亞</t>
  </si>
  <si>
    <t>Kenya</t>
  </si>
  <si>
    <t>賴索托</t>
  </si>
  <si>
    <t>Lesotho</t>
  </si>
  <si>
    <t>賴比瑞亞</t>
  </si>
  <si>
    <t>Liberia</t>
  </si>
  <si>
    <t>利比亞</t>
  </si>
  <si>
    <t>Libya</t>
  </si>
  <si>
    <t>馬達加斯加</t>
  </si>
  <si>
    <t>Madagascar</t>
  </si>
  <si>
    <t>馬拉威</t>
  </si>
  <si>
    <t>Malawi</t>
  </si>
  <si>
    <t>馬利</t>
  </si>
  <si>
    <t>Mali</t>
  </si>
  <si>
    <t>茅利塔尼亞</t>
  </si>
  <si>
    <t>Mauritania, Islamic Republic of</t>
  </si>
  <si>
    <t>模里西斯</t>
  </si>
  <si>
    <t>Mauritius</t>
  </si>
  <si>
    <t>摩洛哥</t>
  </si>
  <si>
    <t>Morocco</t>
  </si>
  <si>
    <t>莫三比克</t>
  </si>
  <si>
    <t>Mozambique</t>
  </si>
  <si>
    <t>尼日</t>
  </si>
  <si>
    <t>Niger</t>
  </si>
  <si>
    <t>Nigeria</t>
  </si>
  <si>
    <t>盧安達</t>
  </si>
  <si>
    <t>Rwanda</t>
  </si>
  <si>
    <t>Sao Tome and Principe</t>
  </si>
  <si>
    <t>塞內加爾</t>
  </si>
  <si>
    <t>Senegal</t>
  </si>
  <si>
    <t>塞席爾</t>
  </si>
  <si>
    <t>Seychelles</t>
  </si>
  <si>
    <t>Sierra Leone</t>
  </si>
  <si>
    <t>索馬利亞民主共和國</t>
  </si>
  <si>
    <t>Somali Democratic Republic</t>
  </si>
  <si>
    <t>South Africa</t>
  </si>
  <si>
    <t>蘇丹</t>
  </si>
  <si>
    <t>Sudan</t>
  </si>
  <si>
    <t>坦尚尼亞</t>
  </si>
  <si>
    <t>Tanzania</t>
  </si>
  <si>
    <t>多哥</t>
  </si>
  <si>
    <t>Togo</t>
  </si>
  <si>
    <t>突尼西亞</t>
  </si>
  <si>
    <t>Tunisia</t>
  </si>
  <si>
    <t>烏干達</t>
  </si>
  <si>
    <t>Uganda</t>
  </si>
  <si>
    <t>剛果民主共和國</t>
  </si>
  <si>
    <t>Congo, Democratic Republic of the</t>
  </si>
  <si>
    <t>尚比亞</t>
  </si>
  <si>
    <t>Zambia</t>
  </si>
  <si>
    <t>Zimbabwe</t>
  </si>
  <si>
    <t>Burkina Faso</t>
  </si>
  <si>
    <t>納米比亞</t>
  </si>
  <si>
    <t>Namibia</t>
  </si>
  <si>
    <t xml:space="preserve">厄利垂亞 </t>
  </si>
  <si>
    <t>Eritrea</t>
  </si>
  <si>
    <t>南蘇丹共和國</t>
  </si>
  <si>
    <t>South Sudan</t>
  </si>
  <si>
    <t>索馬利蘭共和國</t>
  </si>
  <si>
    <t>Republic of Somaliland</t>
  </si>
  <si>
    <t>Kingdom of Eswatini</t>
  </si>
  <si>
    <t>阿爾巴尼亞</t>
  </si>
  <si>
    <t>Albania</t>
  </si>
  <si>
    <t>安道爾</t>
  </si>
  <si>
    <t>Andorra</t>
  </si>
  <si>
    <t>Austria</t>
  </si>
  <si>
    <t>比利時</t>
  </si>
  <si>
    <t>Belgium</t>
  </si>
  <si>
    <t>保加利亞</t>
  </si>
  <si>
    <t>Bulgaria</t>
  </si>
  <si>
    <t>Czech Republic</t>
  </si>
  <si>
    <t>丹麥</t>
  </si>
  <si>
    <t>Denmark</t>
  </si>
  <si>
    <t>芬蘭</t>
  </si>
  <si>
    <t>Finland</t>
  </si>
  <si>
    <t>France</t>
  </si>
  <si>
    <t>希臘</t>
  </si>
  <si>
    <t>Greece</t>
  </si>
  <si>
    <t>教廷</t>
  </si>
  <si>
    <t>Holy See</t>
  </si>
  <si>
    <t>匈牙利</t>
  </si>
  <si>
    <t>Hungary</t>
  </si>
  <si>
    <t>冰島</t>
  </si>
  <si>
    <t>Iceland</t>
  </si>
  <si>
    <t>愛爾蘭</t>
  </si>
  <si>
    <t>Ireland</t>
  </si>
  <si>
    <t>義大利</t>
  </si>
  <si>
    <t>Italy</t>
  </si>
  <si>
    <t>列支敦斯登</t>
  </si>
  <si>
    <t>Liechtenstein</t>
  </si>
  <si>
    <t>盧森堡</t>
  </si>
  <si>
    <t>Luxembourg</t>
  </si>
  <si>
    <t>馬爾他</t>
  </si>
  <si>
    <t>Malta</t>
  </si>
  <si>
    <t>摩納哥</t>
  </si>
  <si>
    <t>Monaco</t>
  </si>
  <si>
    <t>荷蘭</t>
  </si>
  <si>
    <t>Netherlands</t>
  </si>
  <si>
    <t>挪威</t>
  </si>
  <si>
    <t>Norway</t>
  </si>
  <si>
    <t>波蘭</t>
  </si>
  <si>
    <t>Poland</t>
  </si>
  <si>
    <t>Portugal</t>
  </si>
  <si>
    <t>羅馬尼亞</t>
  </si>
  <si>
    <t>Romania</t>
  </si>
  <si>
    <t>聖馬利諾</t>
  </si>
  <si>
    <t>San Marino</t>
  </si>
  <si>
    <t>Spain</t>
  </si>
  <si>
    <t>瑞典</t>
  </si>
  <si>
    <t>Sweden</t>
  </si>
  <si>
    <t>Switzerland</t>
  </si>
  <si>
    <t>United Kingdom</t>
  </si>
  <si>
    <t>Germany</t>
  </si>
  <si>
    <t>克羅埃西亞</t>
  </si>
  <si>
    <t>Croatia</t>
  </si>
  <si>
    <t>愛沙尼亞</t>
  </si>
  <si>
    <t>Estonia</t>
  </si>
  <si>
    <t>拉脫維亞</t>
  </si>
  <si>
    <t>Latvia</t>
  </si>
  <si>
    <t>立陶宛</t>
  </si>
  <si>
    <t>Lithuania</t>
  </si>
  <si>
    <t>Ukraine</t>
  </si>
  <si>
    <t>Belarus</t>
  </si>
  <si>
    <t>斯洛伐克</t>
  </si>
  <si>
    <t>Slovakia</t>
  </si>
  <si>
    <t>斯洛維尼亞</t>
  </si>
  <si>
    <t>Slovenia</t>
  </si>
  <si>
    <t>馬其頓</t>
  </si>
  <si>
    <t>Macedonia</t>
  </si>
  <si>
    <t>Republic of Serbia</t>
  </si>
  <si>
    <t>Bosnia and Herzegovina</t>
  </si>
  <si>
    <t>蒙特內哥羅</t>
  </si>
  <si>
    <t>Montenegro</t>
  </si>
  <si>
    <t>The Republic of Kosovo</t>
  </si>
  <si>
    <t>北馬其頓共和國</t>
  </si>
  <si>
    <t>Republic of North Macedonia</t>
  </si>
  <si>
    <t>巴哈馬</t>
  </si>
  <si>
    <t>Bahamas</t>
  </si>
  <si>
    <t>巴貝多</t>
  </si>
  <si>
    <t>Barbados</t>
  </si>
  <si>
    <t>加拿大</t>
  </si>
  <si>
    <t>Canada</t>
  </si>
  <si>
    <t>哥斯大黎加</t>
  </si>
  <si>
    <t>Costa Rica</t>
  </si>
  <si>
    <t>古巴</t>
  </si>
  <si>
    <t>Cuba</t>
  </si>
  <si>
    <t>Dominican Republic</t>
  </si>
  <si>
    <t>El Salvador</t>
  </si>
  <si>
    <t>格瑞那達</t>
  </si>
  <si>
    <t>Grenada</t>
  </si>
  <si>
    <t>Guatemala</t>
  </si>
  <si>
    <t>Haiti</t>
  </si>
  <si>
    <t>Honduras</t>
  </si>
  <si>
    <t>牙買加</t>
  </si>
  <si>
    <t>Jamaica</t>
  </si>
  <si>
    <t>Mexico</t>
  </si>
  <si>
    <t>Nicaragua</t>
  </si>
  <si>
    <t>Panama</t>
  </si>
  <si>
    <t>千里達</t>
  </si>
  <si>
    <t>Trinidad</t>
  </si>
  <si>
    <t>Belize</t>
  </si>
  <si>
    <t>安地卡</t>
  </si>
  <si>
    <t>Antigua and Barbuda</t>
  </si>
  <si>
    <t>St. Vincent &amp; the Grenadines</t>
  </si>
  <si>
    <t>波多黎各</t>
  </si>
  <si>
    <t>Puerto Rico</t>
  </si>
  <si>
    <t>U.S.A.</t>
  </si>
  <si>
    <t>多米尼克</t>
  </si>
  <si>
    <t>Dominica</t>
  </si>
  <si>
    <t>St. Lucia</t>
  </si>
  <si>
    <t>阿根廷</t>
  </si>
  <si>
    <t>Argentina</t>
  </si>
  <si>
    <t>玻利維亞</t>
  </si>
  <si>
    <t>Bolivia</t>
  </si>
  <si>
    <t>Brazil</t>
  </si>
  <si>
    <t>智利</t>
  </si>
  <si>
    <t>Chile</t>
  </si>
  <si>
    <t>哥倫比亞</t>
  </si>
  <si>
    <t>Colombia</t>
  </si>
  <si>
    <t>Ecuador</t>
  </si>
  <si>
    <t>蓋亞那</t>
  </si>
  <si>
    <t>Guyana</t>
  </si>
  <si>
    <t>Paraguay</t>
  </si>
  <si>
    <t>Peru</t>
  </si>
  <si>
    <t>蘇利南</t>
  </si>
  <si>
    <t>Suriname</t>
  </si>
  <si>
    <t>烏拉圭</t>
  </si>
  <si>
    <t>Uruguay</t>
  </si>
  <si>
    <t>委內瑞拉</t>
  </si>
  <si>
    <t>Venezuela</t>
  </si>
  <si>
    <t>聖克里斯多福</t>
  </si>
  <si>
    <t>Saint Christopher and Nevis</t>
  </si>
  <si>
    <t>說明：此代碼檔僅為「大學校院校務資料庫」資料處理使用。</t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</si>
  <si>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Calibri"/>
        <family val="2"/>
      </rPr>
      <t>Subtotal</t>
    </r>
    <phoneticPr fontId="1" type="noConversion"/>
  </si>
  <si>
    <r>
      <t>112</t>
    </r>
    <r>
      <rPr>
        <b/>
        <sz val="10"/>
        <color theme="1"/>
        <rFont val="新細明體"/>
        <family val="1"/>
        <charset val="136"/>
      </rPr>
      <t xml:space="preserve">上學期
</t>
    </r>
    <r>
      <rPr>
        <b/>
        <sz val="10"/>
        <color theme="1"/>
        <rFont val="Calibri"/>
        <family val="2"/>
      </rPr>
      <t>Fall Semester 2023</t>
    </r>
    <phoneticPr fontId="1" type="noConversion"/>
  </si>
  <si>
    <r>
      <t>111</t>
    </r>
    <r>
      <rPr>
        <b/>
        <sz val="10"/>
        <color theme="1"/>
        <rFont val="新細明體"/>
        <family val="1"/>
        <charset val="136"/>
      </rPr>
      <t xml:space="preserve">下學期
</t>
    </r>
    <r>
      <rPr>
        <b/>
        <sz val="10"/>
        <color theme="1"/>
        <rFont val="Calibri"/>
        <family val="2"/>
      </rPr>
      <t>Spring Semester 2023</t>
    </r>
    <phoneticPr fontId="1" type="noConversion"/>
  </si>
  <si>
    <r>
      <t>109</t>
    </r>
    <r>
      <rPr>
        <b/>
        <sz val="10"/>
        <color theme="1"/>
        <rFont val="新細明體"/>
        <family val="1"/>
        <charset val="136"/>
      </rPr>
      <t xml:space="preserve">下學期
</t>
    </r>
    <r>
      <rPr>
        <b/>
        <sz val="10"/>
        <color theme="1"/>
        <rFont val="Calibri"/>
        <family val="2"/>
      </rPr>
      <t>Spring Semester 2021</t>
    </r>
    <phoneticPr fontId="1" type="noConversion"/>
  </si>
  <si>
    <r>
      <t>109</t>
    </r>
    <r>
      <rPr>
        <b/>
        <sz val="10"/>
        <color theme="1"/>
        <rFont val="新細明體"/>
        <family val="1"/>
        <charset val="136"/>
      </rPr>
      <t xml:space="preserve">上學期
</t>
    </r>
    <r>
      <rPr>
        <b/>
        <sz val="10"/>
        <color theme="1"/>
        <rFont val="Calibri"/>
        <family val="2"/>
      </rPr>
      <t>Fall Semester 2020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</si>
  <si>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洲別
</t>
    </r>
    <r>
      <rPr>
        <sz val="10"/>
        <color theme="1"/>
        <rFont val="Calibri"/>
        <family val="2"/>
      </rPr>
      <t>Continents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</si>
  <si>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土耳其
</t>
    </r>
    <r>
      <rPr>
        <sz val="10"/>
        <color theme="1"/>
        <rFont val="Calibri"/>
        <family val="2"/>
      </rPr>
      <t>Turkey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</si>
  <si>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聖多美普林西比
</t>
    </r>
    <r>
      <rPr>
        <sz val="10"/>
        <color theme="1"/>
        <rFont val="Calibri"/>
        <family val="2"/>
      </rPr>
      <t>Sao Tome and Principe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</si>
  <si>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烏干達
</t>
    </r>
    <r>
      <rPr>
        <sz val="10"/>
        <color theme="1"/>
        <rFont val="Calibri"/>
        <family val="2"/>
      </rPr>
      <t>Uganda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</si>
  <si>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索馬利蘭共和國
</t>
    </r>
    <r>
      <rPr>
        <sz val="10"/>
        <color theme="1"/>
        <rFont val="Calibri"/>
        <family val="2"/>
      </rPr>
      <t>Republic of Somaliland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</si>
  <si>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法國
</t>
    </r>
    <r>
      <rPr>
        <sz val="10"/>
        <color theme="1"/>
        <rFont val="Calibri"/>
        <family val="2"/>
      </rPr>
      <t>France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</si>
  <si>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義大利
</t>
    </r>
    <r>
      <rPr>
        <sz val="10"/>
        <color theme="1"/>
        <rFont val="Calibri"/>
        <family val="2"/>
      </rPr>
      <t>Italy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</si>
  <si>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挪威
</t>
    </r>
    <r>
      <rPr>
        <sz val="10"/>
        <color theme="1"/>
        <rFont val="Calibri"/>
        <family val="2"/>
      </rPr>
      <t>Norway</t>
    </r>
    <phoneticPr fontId="1" type="noConversion"/>
  </si>
  <si>
    <r>
      <rPr>
        <sz val="10"/>
        <rFont val="新細明體"/>
        <family val="1"/>
        <charset val="136"/>
      </rPr>
      <t xml:space="preserve">瓜地馬拉
</t>
    </r>
    <r>
      <rPr>
        <sz val="10"/>
        <rFont val="Calibri"/>
        <family val="2"/>
      </rPr>
      <t>Guatemala</t>
    </r>
    <phoneticPr fontId="1" type="noConversion"/>
  </si>
  <si>
    <r>
      <rPr>
        <sz val="10"/>
        <rFont val="新細明體"/>
        <family val="1"/>
        <charset val="136"/>
      </rPr>
      <t xml:space="preserve">巴拿馬
</t>
    </r>
    <r>
      <rPr>
        <sz val="10"/>
        <rFont val="Calibri"/>
        <family val="2"/>
      </rPr>
      <t>Panama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</si>
  <si>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巴西
</t>
    </r>
    <r>
      <rPr>
        <sz val="10"/>
        <color theme="1"/>
        <rFont val="Calibri"/>
        <family val="2"/>
      </rPr>
      <t>Brazil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</si>
  <si>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碩士班
</t>
    </r>
    <r>
      <rPr>
        <sz val="10"/>
        <color theme="1"/>
        <rFont val="Calibri"/>
        <family val="2"/>
      </rPr>
      <t>Master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</si>
  <si>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學士班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</si>
  <si>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學士班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</si>
  <si>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學士班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</si>
  <si>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學士班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</si>
  <si>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碩士班
</t>
    </r>
    <r>
      <rPr>
        <sz val="10"/>
        <color theme="1"/>
        <rFont val="Calibri"/>
        <family val="2"/>
      </rPr>
      <t>Master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</si>
  <si>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碩士班
</t>
    </r>
    <r>
      <rPr>
        <sz val="10"/>
        <color theme="1"/>
        <rFont val="Calibri"/>
        <family val="2"/>
      </rPr>
      <t>Master</t>
    </r>
    <phoneticPr fontId="1" type="noConversion"/>
  </si>
  <si>
    <r>
      <rPr>
        <sz val="10"/>
        <rFont val="新細明體"/>
        <family val="1"/>
        <charset val="136"/>
      </rPr>
      <t xml:space="preserve">吐瓦魯
</t>
    </r>
    <r>
      <rPr>
        <sz val="10"/>
        <rFont val="Calibri"/>
        <family val="2"/>
      </rPr>
      <t>Tuvalu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</si>
  <si>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波札那
</t>
    </r>
    <r>
      <rPr>
        <sz val="10"/>
        <color theme="1"/>
        <rFont val="Calibri"/>
        <family val="2"/>
      </rPr>
      <t>Botswana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</si>
  <si>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奈及利亞
</t>
    </r>
    <r>
      <rPr>
        <sz val="10"/>
        <color theme="1"/>
        <rFont val="Calibri"/>
        <family val="2"/>
      </rPr>
      <t>Nigeria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</si>
  <si>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南非
</t>
    </r>
    <r>
      <rPr>
        <sz val="10"/>
        <color theme="1"/>
        <rFont val="Calibri"/>
        <family val="2"/>
      </rPr>
      <t>South Africa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</si>
  <si>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坦尚尼亞
</t>
    </r>
    <r>
      <rPr>
        <sz val="10"/>
        <color theme="1"/>
        <rFont val="Calibri"/>
        <family val="2"/>
      </rPr>
      <t>Tanzania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</si>
  <si>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辛巴威
</t>
    </r>
    <r>
      <rPr>
        <sz val="10"/>
        <color theme="1"/>
        <rFont val="Calibri"/>
        <family val="2"/>
      </rPr>
      <t>Zimbabwe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</si>
  <si>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布吉納法索
</t>
    </r>
    <r>
      <rPr>
        <sz val="10"/>
        <color theme="1"/>
        <rFont val="Calibri"/>
        <family val="2"/>
      </rPr>
      <t>Burkina Faso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</si>
  <si>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波蘭
</t>
    </r>
    <r>
      <rPr>
        <sz val="10"/>
        <color theme="1"/>
        <rFont val="Calibri"/>
        <family val="2"/>
      </rPr>
      <t>Poland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</si>
  <si>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英國
</t>
    </r>
    <r>
      <rPr>
        <sz val="10"/>
        <color theme="1"/>
        <rFont val="Calibri"/>
        <family val="2"/>
      </rPr>
      <t>United Kingdom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</si>
  <si>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科索沃共和國
</t>
    </r>
    <r>
      <rPr>
        <sz val="10"/>
        <color theme="1"/>
        <rFont val="Calibri"/>
        <family val="2"/>
      </rPr>
      <t>The Republic of Kosovo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</si>
  <si>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阿根廷
</t>
    </r>
    <r>
      <rPr>
        <sz val="10"/>
        <color theme="1"/>
        <rFont val="Calibri"/>
        <family val="2"/>
      </rPr>
      <t>Argentina</t>
    </r>
    <phoneticPr fontId="1" type="noConversion"/>
  </si>
  <si>
    <r>
      <rPr>
        <sz val="10"/>
        <rFont val="新細明體"/>
        <family val="1"/>
        <charset val="136"/>
      </rPr>
      <t xml:space="preserve">學士班
</t>
    </r>
    <r>
      <rPr>
        <sz val="10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</si>
  <si>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合計
</t>
    </r>
    <r>
      <rPr>
        <sz val="10"/>
        <color theme="1"/>
        <rFont val="Calibri"/>
        <family val="2"/>
      </rPr>
      <t>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</si>
  <si>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小計
</t>
    </r>
    <r>
      <rPr>
        <sz val="10"/>
        <color theme="1"/>
        <rFont val="Calibri"/>
        <family val="2"/>
      </rPr>
      <t>Subtotal</t>
    </r>
    <phoneticPr fontId="1" type="noConversion"/>
  </si>
  <si>
    <r>
      <rPr>
        <sz val="10"/>
        <rFont val="新細明體"/>
        <family val="1"/>
        <charset val="136"/>
      </rPr>
      <t xml:space="preserve">國籍
</t>
    </r>
    <r>
      <rPr>
        <sz val="10"/>
        <rFont val="Calibri"/>
        <family val="2"/>
      </rPr>
      <t>Nationality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</si>
  <si>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學部別
</t>
    </r>
    <r>
      <rPr>
        <sz val="10"/>
        <color theme="1"/>
        <rFont val="Calibri"/>
        <family val="2"/>
      </rPr>
      <t>Degree</t>
    </r>
    <phoneticPr fontId="1" type="noConversion"/>
  </si>
  <si>
    <r>
      <t>111</t>
    </r>
    <r>
      <rPr>
        <b/>
        <sz val="10"/>
        <color theme="1"/>
        <rFont val="新細明體"/>
        <family val="1"/>
        <charset val="136"/>
      </rPr>
      <t xml:space="preserve">上學期
</t>
    </r>
    <r>
      <rPr>
        <b/>
        <sz val="10"/>
        <color theme="1"/>
        <rFont val="Calibri"/>
        <family val="2"/>
      </rPr>
      <t>Fall Semester 2022</t>
    </r>
    <phoneticPr fontId="1" type="noConversion"/>
  </si>
  <si>
    <r>
      <t>110</t>
    </r>
    <r>
      <rPr>
        <b/>
        <sz val="10"/>
        <color theme="1"/>
        <rFont val="新細明體"/>
        <family val="1"/>
        <charset val="136"/>
      </rPr>
      <t xml:space="preserve">下學期
</t>
    </r>
    <r>
      <rPr>
        <b/>
        <sz val="10"/>
        <color theme="1"/>
        <rFont val="Calibri"/>
        <family val="2"/>
      </rPr>
      <t>Spring Semester 2022</t>
    </r>
    <phoneticPr fontId="1" type="noConversion"/>
  </si>
  <si>
    <r>
      <t>110</t>
    </r>
    <r>
      <rPr>
        <b/>
        <sz val="10"/>
        <color theme="1"/>
        <rFont val="新細明體"/>
        <family val="1"/>
        <charset val="136"/>
      </rPr>
      <t xml:space="preserve">上學期
</t>
    </r>
    <r>
      <rPr>
        <b/>
        <sz val="10"/>
        <color theme="1"/>
        <rFont val="Calibri"/>
        <family val="2"/>
      </rPr>
      <t>Fall Semester 2021</t>
    </r>
    <phoneticPr fontId="1" type="noConversion"/>
  </si>
  <si>
    <r>
      <t>108</t>
    </r>
    <r>
      <rPr>
        <b/>
        <sz val="10"/>
        <color theme="1"/>
        <rFont val="新細明體"/>
        <family val="1"/>
        <charset val="136"/>
      </rPr>
      <t xml:space="preserve">下學期
</t>
    </r>
    <r>
      <rPr>
        <b/>
        <sz val="10"/>
        <color theme="1"/>
        <rFont val="Calibri"/>
        <family val="2"/>
      </rPr>
      <t>Spring Semester 2020</t>
    </r>
    <phoneticPr fontId="1" type="noConversion"/>
  </si>
  <si>
    <r>
      <t>108</t>
    </r>
    <r>
      <rPr>
        <b/>
        <sz val="10"/>
        <color theme="1"/>
        <rFont val="新細明體"/>
        <family val="1"/>
        <charset val="136"/>
      </rPr>
      <t xml:space="preserve">上學期
</t>
    </r>
    <r>
      <rPr>
        <b/>
        <sz val="10"/>
        <color theme="1"/>
        <rFont val="Calibri"/>
        <family val="2"/>
      </rPr>
      <t>Fall Semester 2019</t>
    </r>
    <phoneticPr fontId="1" type="noConversion"/>
  </si>
  <si>
    <r>
      <t>107</t>
    </r>
    <r>
      <rPr>
        <b/>
        <sz val="10"/>
        <color theme="1"/>
        <rFont val="新細明體"/>
        <family val="1"/>
        <charset val="136"/>
      </rPr>
      <t xml:space="preserve">下學期
</t>
    </r>
    <r>
      <rPr>
        <b/>
        <sz val="10"/>
        <color theme="1"/>
        <rFont val="Calibri"/>
        <family val="2"/>
      </rPr>
      <t>Spring Semester 2019</t>
    </r>
    <phoneticPr fontId="1" type="noConversion"/>
  </si>
  <si>
    <r>
      <t>107</t>
    </r>
    <r>
      <rPr>
        <b/>
        <sz val="10"/>
        <color theme="1"/>
        <rFont val="新細明體"/>
        <family val="1"/>
        <charset val="136"/>
      </rPr>
      <t xml:space="preserve">上學期
</t>
    </r>
    <r>
      <rPr>
        <b/>
        <sz val="10"/>
        <color theme="1"/>
        <rFont val="Calibri"/>
        <family val="2"/>
      </rPr>
      <t>Fall Semester 2018</t>
    </r>
    <phoneticPr fontId="1" type="noConversion"/>
  </si>
  <si>
    <r>
      <rPr>
        <b/>
        <sz val="10"/>
        <color theme="1"/>
        <rFont val="新細明體"/>
        <family val="1"/>
        <charset val="136"/>
      </rPr>
      <t xml:space="preserve">亞洲
</t>
    </r>
    <r>
      <rPr>
        <b/>
        <sz val="10"/>
        <color theme="1"/>
        <rFont val="Calibri"/>
        <family val="2"/>
      </rPr>
      <t>Asia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</si>
  <si>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孟加拉
</t>
    </r>
    <r>
      <rPr>
        <sz val="10"/>
        <color theme="1"/>
        <rFont val="Calibri"/>
        <family val="2"/>
      </rPr>
      <t>Bangladesh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</si>
  <si>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博士班
</t>
    </r>
    <r>
      <rPr>
        <sz val="10"/>
        <color theme="1"/>
        <rFont val="Calibri"/>
        <family val="2"/>
      </rPr>
      <t>Doctor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</si>
  <si>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緬甸
</t>
    </r>
    <r>
      <rPr>
        <sz val="10"/>
        <color theme="1"/>
        <rFont val="Calibri"/>
        <family val="2"/>
      </rPr>
      <t>Myanmar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</si>
  <si>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印度
</t>
    </r>
    <r>
      <rPr>
        <sz val="10"/>
        <color theme="1"/>
        <rFont val="Calibri"/>
        <family val="2"/>
      </rPr>
      <t>India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</si>
  <si>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印尼
</t>
    </r>
    <r>
      <rPr>
        <sz val="10"/>
        <color theme="1"/>
        <rFont val="Calibri"/>
        <family val="2"/>
      </rPr>
      <t>Indonesia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</si>
  <si>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伊朗
</t>
    </r>
    <r>
      <rPr>
        <sz val="10"/>
        <color theme="1"/>
        <rFont val="Calibri"/>
        <family val="2"/>
      </rPr>
      <t>Iran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</si>
  <si>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博士班
</t>
    </r>
    <r>
      <rPr>
        <sz val="10"/>
        <color theme="1"/>
        <rFont val="Calibri"/>
        <family val="2"/>
      </rPr>
      <t>Doctor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</si>
  <si>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以色列
</t>
    </r>
    <r>
      <rPr>
        <sz val="10"/>
        <color theme="1"/>
        <rFont val="Calibri"/>
        <family val="2"/>
      </rPr>
      <t>Israel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</si>
  <si>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日本
</t>
    </r>
    <r>
      <rPr>
        <sz val="10"/>
        <color theme="1"/>
        <rFont val="Calibri"/>
        <family val="2"/>
      </rPr>
      <t>Japan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</si>
  <si>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約旦
</t>
    </r>
    <r>
      <rPr>
        <sz val="10"/>
        <color theme="1"/>
        <rFont val="Calibri"/>
        <family val="2"/>
      </rPr>
      <t>Jordan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</si>
  <si>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南韓
</t>
    </r>
    <r>
      <rPr>
        <sz val="10"/>
        <color theme="1"/>
        <rFont val="Calibri"/>
        <family val="2"/>
      </rPr>
      <t>Republic of Korea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</si>
  <si>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馬來西亞
</t>
    </r>
    <r>
      <rPr>
        <sz val="10"/>
        <color theme="1"/>
        <rFont val="Calibri"/>
        <family val="2"/>
      </rPr>
      <t>Malaysia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</si>
  <si>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在職專班
</t>
    </r>
    <r>
      <rPr>
        <sz val="10"/>
        <color theme="1"/>
        <rFont val="Calibri"/>
        <family val="2"/>
      </rPr>
      <t>Part-time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</si>
  <si>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尼泊爾
</t>
    </r>
    <r>
      <rPr>
        <sz val="10"/>
        <color theme="1"/>
        <rFont val="Calibri"/>
        <family val="2"/>
      </rPr>
      <t>Nepal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</si>
  <si>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巴基斯坦
</t>
    </r>
    <r>
      <rPr>
        <sz val="10"/>
        <color theme="1"/>
        <rFont val="Calibri"/>
        <family val="2"/>
      </rPr>
      <t>Pakistan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</si>
  <si>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菲律賓
</t>
    </r>
    <r>
      <rPr>
        <sz val="10"/>
        <color theme="1"/>
        <rFont val="Calibri"/>
        <family val="2"/>
      </rPr>
      <t>Philippines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</si>
  <si>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新加坡
</t>
    </r>
    <r>
      <rPr>
        <sz val="10"/>
        <color theme="1"/>
        <rFont val="Calibri"/>
        <family val="2"/>
      </rPr>
      <t>Singapore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</si>
  <si>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斯里蘭卡
</t>
    </r>
    <r>
      <rPr>
        <sz val="10"/>
        <color theme="1"/>
        <rFont val="Calibri"/>
        <family val="2"/>
      </rPr>
      <t>Sri Lanka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</si>
  <si>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泰國
</t>
    </r>
    <r>
      <rPr>
        <sz val="10"/>
        <color theme="1"/>
        <rFont val="Calibri"/>
        <family val="2"/>
      </rPr>
      <t>Thailand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</si>
  <si>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越南
</t>
    </r>
    <r>
      <rPr>
        <sz val="10"/>
        <color theme="1"/>
        <rFont val="Calibri"/>
        <family val="2"/>
      </rPr>
      <t>Vietnam</t>
    </r>
    <phoneticPr fontId="1" type="noConversion"/>
  </si>
  <si>
    <r>
      <rPr>
        <sz val="10"/>
        <rFont val="新細明體"/>
        <family val="1"/>
        <charset val="136"/>
      </rPr>
      <t xml:space="preserve">葉門
</t>
    </r>
    <r>
      <rPr>
        <sz val="10"/>
        <rFont val="Calibri"/>
        <family val="2"/>
      </rPr>
      <t>Yemen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</si>
  <si>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蒙古
</t>
    </r>
    <r>
      <rPr>
        <sz val="10"/>
        <color theme="1"/>
        <rFont val="Calibri"/>
        <family val="2"/>
      </rPr>
      <t>Mongolia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</si>
  <si>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烏茲別克
</t>
    </r>
    <r>
      <rPr>
        <sz val="10"/>
        <color theme="1"/>
        <rFont val="Calibri"/>
        <family val="2"/>
      </rPr>
      <t>Uzbekistan</t>
    </r>
    <phoneticPr fontId="1" type="noConversion"/>
  </si>
  <si>
    <r>
      <rPr>
        <sz val="10"/>
        <rFont val="新細明體"/>
        <family val="2"/>
        <charset val="136"/>
      </rPr>
      <t xml:space="preserve">俄羅斯
</t>
    </r>
    <r>
      <rPr>
        <sz val="10"/>
        <rFont val="Calibri"/>
        <family val="2"/>
      </rPr>
      <t>Russia</t>
    </r>
    <phoneticPr fontId="1" type="noConversion"/>
  </si>
  <si>
    <r>
      <rPr>
        <sz val="10"/>
        <rFont val="新細明體"/>
        <family val="1"/>
        <charset val="136"/>
      </rPr>
      <t xml:space="preserve">碩士班
</t>
    </r>
    <r>
      <rPr>
        <sz val="10"/>
        <rFont val="Calibri"/>
        <family val="2"/>
      </rPr>
      <t>Master</t>
    </r>
    <phoneticPr fontId="1" type="noConversion"/>
  </si>
  <si>
    <r>
      <rPr>
        <sz val="10"/>
        <rFont val="新細明體"/>
        <family val="1"/>
        <charset val="136"/>
      </rPr>
      <t xml:space="preserve">博士班
</t>
    </r>
    <r>
      <rPr>
        <sz val="10"/>
        <rFont val="Calibri"/>
        <family val="2"/>
      </rPr>
      <t>Doctor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</si>
  <si>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哈薩克
</t>
    </r>
    <r>
      <rPr>
        <sz val="10"/>
        <color theme="1"/>
        <rFont val="Calibri"/>
        <family val="2"/>
      </rPr>
      <t>Kazakhstan</t>
    </r>
    <phoneticPr fontId="1" type="noConversion"/>
  </si>
  <si>
    <r>
      <rPr>
        <sz val="12"/>
        <rFont val="新細明體"/>
        <family val="1"/>
        <charset val="136"/>
      </rPr>
      <t xml:space="preserve">小計
</t>
    </r>
    <r>
      <rPr>
        <sz val="12"/>
        <rFont val="Calibri"/>
        <family val="2"/>
      </rPr>
      <t>Subtotal</t>
    </r>
    <phoneticPr fontId="1" type="noConversion"/>
  </si>
  <si>
    <r>
      <rPr>
        <sz val="10"/>
        <rFont val="新細明體"/>
        <family val="1"/>
        <charset val="136"/>
      </rPr>
      <t xml:space="preserve">在職專班
</t>
    </r>
    <r>
      <rPr>
        <sz val="10"/>
        <rFont val="Calibri"/>
        <family val="2"/>
      </rPr>
      <t>Part-time</t>
    </r>
    <phoneticPr fontId="1" type="noConversion"/>
  </si>
  <si>
    <r>
      <rPr>
        <b/>
        <sz val="10"/>
        <color theme="1"/>
        <rFont val="新細明體"/>
        <family val="1"/>
        <charset val="136"/>
      </rPr>
      <t xml:space="preserve">大洋洲
</t>
    </r>
    <r>
      <rPr>
        <b/>
        <sz val="10"/>
        <color theme="1"/>
        <rFont val="Calibri"/>
        <family val="2"/>
      </rPr>
      <t xml:space="preserve">Oceania
</t>
    </r>
    <phoneticPr fontId="1" type="noConversion"/>
  </si>
  <si>
    <r>
      <rPr>
        <sz val="10"/>
        <rFont val="新細明體"/>
        <family val="1"/>
        <charset val="136"/>
      </rPr>
      <t xml:space="preserve">紐西蘭
</t>
    </r>
    <r>
      <rPr>
        <sz val="10"/>
        <rFont val="Calibri"/>
        <family val="2"/>
      </rPr>
      <t>New Zealand</t>
    </r>
    <phoneticPr fontId="1" type="noConversion"/>
  </si>
  <si>
    <r>
      <rPr>
        <sz val="10"/>
        <rFont val="新細明體"/>
        <family val="1"/>
        <charset val="136"/>
      </rPr>
      <t xml:space="preserve">吉里巴斯
</t>
    </r>
    <r>
      <rPr>
        <sz val="10"/>
        <rFont val="Calibri"/>
        <family val="2"/>
      </rPr>
      <t>Kiribati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</si>
  <si>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澳大利亞
</t>
    </r>
    <r>
      <rPr>
        <sz val="10"/>
        <color theme="1"/>
        <rFont val="Calibri"/>
        <family val="2"/>
      </rPr>
      <t>Australia</t>
    </r>
    <phoneticPr fontId="1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</si>
  <si>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Calibri"/>
        <family val="2"/>
      </rPr>
      <t>Subtotal</t>
    </r>
    <phoneticPr fontId="1" type="noConversion"/>
  </si>
  <si>
    <r>
      <rPr>
        <b/>
        <sz val="10"/>
        <color theme="1"/>
        <rFont val="新細明體"/>
        <family val="1"/>
        <charset val="136"/>
      </rPr>
      <t xml:space="preserve">非洲
</t>
    </r>
    <r>
      <rPr>
        <b/>
        <sz val="10"/>
        <color theme="1"/>
        <rFont val="Calibri"/>
        <family val="2"/>
      </rPr>
      <t>Africa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</si>
  <si>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喀麥隆
</t>
    </r>
    <r>
      <rPr>
        <sz val="10"/>
        <color theme="1"/>
        <rFont val="Calibri"/>
        <family val="2"/>
      </rPr>
      <t>Cameroon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</si>
  <si>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埃及
</t>
    </r>
    <r>
      <rPr>
        <sz val="10"/>
        <color theme="1"/>
        <rFont val="Calibri"/>
        <family val="2"/>
      </rPr>
      <t>Egypt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</si>
  <si>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博士班
</t>
    </r>
    <r>
      <rPr>
        <sz val="10"/>
        <color theme="1"/>
        <rFont val="Calibri"/>
        <family val="2"/>
      </rPr>
      <t>Doctor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</si>
  <si>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衣索比亞
</t>
    </r>
    <r>
      <rPr>
        <sz val="10"/>
        <color theme="1"/>
        <rFont val="Calibri"/>
        <family val="2"/>
      </rPr>
      <t>Ethiopia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</si>
  <si>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甘比亞
</t>
    </r>
    <r>
      <rPr>
        <sz val="10"/>
        <color theme="1"/>
        <rFont val="Calibri"/>
        <family val="2"/>
      </rPr>
      <t xml:space="preserve">The Gambia  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</si>
  <si>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馬拉威
</t>
    </r>
    <r>
      <rPr>
        <sz val="10"/>
        <color theme="1"/>
        <rFont val="Calibri"/>
        <family val="2"/>
      </rPr>
      <t>Malawi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</si>
  <si>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模里西斯
</t>
    </r>
    <r>
      <rPr>
        <sz val="10"/>
        <color theme="1"/>
        <rFont val="Calibri"/>
        <family val="2"/>
      </rPr>
      <t>Mauritius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</si>
  <si>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獅子山共和國
</t>
    </r>
    <r>
      <rPr>
        <sz val="10"/>
        <color theme="1"/>
        <rFont val="Calibri"/>
        <family val="2"/>
      </rPr>
      <t>Sierra Leone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</si>
  <si>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尚比亞
</t>
    </r>
    <r>
      <rPr>
        <sz val="10"/>
        <color theme="1"/>
        <rFont val="Calibri"/>
        <family val="2"/>
      </rPr>
      <t>Zambia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</si>
  <si>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史瓦帝尼王國
</t>
    </r>
    <r>
      <rPr>
        <sz val="10"/>
        <color theme="1"/>
        <rFont val="Calibri"/>
        <family val="2"/>
      </rPr>
      <t>Kingdom of Eswatini</t>
    </r>
    <phoneticPr fontId="1" type="noConversion"/>
  </si>
  <si>
    <r>
      <rPr>
        <b/>
        <sz val="10"/>
        <color theme="1"/>
        <rFont val="新細明體"/>
        <family val="1"/>
        <charset val="136"/>
      </rPr>
      <t xml:space="preserve">歐洲
</t>
    </r>
    <r>
      <rPr>
        <b/>
        <sz val="10"/>
        <color theme="1"/>
        <rFont val="Calibri"/>
        <family val="2"/>
      </rPr>
      <t>Europe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</si>
  <si>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奧地利
</t>
    </r>
    <r>
      <rPr>
        <sz val="10"/>
        <color theme="1"/>
        <rFont val="Calibri"/>
        <family val="2"/>
      </rPr>
      <t>Austria</t>
    </r>
    <phoneticPr fontId="1" type="noConversion"/>
  </si>
  <si>
    <r>
      <rPr>
        <sz val="10"/>
        <rFont val="新細明體"/>
        <family val="2"/>
        <charset val="136"/>
      </rPr>
      <t xml:space="preserve">捷克
</t>
    </r>
    <r>
      <rPr>
        <sz val="10"/>
        <rFont val="Calibri"/>
        <family val="2"/>
      </rPr>
      <t>Czech Republic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</si>
  <si>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芬蘭
</t>
    </r>
    <r>
      <rPr>
        <sz val="10"/>
        <color theme="1"/>
        <rFont val="Calibri"/>
        <family val="2"/>
      </rPr>
      <t>Finland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</si>
  <si>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荷蘭
</t>
    </r>
    <r>
      <rPr>
        <sz val="10"/>
        <color theme="1"/>
        <rFont val="Calibri"/>
        <family val="2"/>
      </rPr>
      <t>Netherlands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</si>
  <si>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葡萄牙
</t>
    </r>
    <r>
      <rPr>
        <sz val="10"/>
        <color theme="1"/>
        <rFont val="Calibri"/>
        <family val="2"/>
      </rPr>
      <t>Portugal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</si>
  <si>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西班牙
</t>
    </r>
    <r>
      <rPr>
        <sz val="10"/>
        <color theme="1"/>
        <rFont val="Calibri"/>
        <family val="2"/>
      </rPr>
      <t>Spain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</si>
  <si>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瑞士
</t>
    </r>
    <r>
      <rPr>
        <sz val="10"/>
        <color theme="1"/>
        <rFont val="Calibri"/>
        <family val="2"/>
      </rPr>
      <t>Switzerland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</si>
  <si>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德國
</t>
    </r>
    <r>
      <rPr>
        <sz val="10"/>
        <color theme="1"/>
        <rFont val="Calibri"/>
        <family val="2"/>
      </rPr>
      <t>Germany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</si>
  <si>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拉脫維亞
</t>
    </r>
    <r>
      <rPr>
        <sz val="10"/>
        <color theme="1"/>
        <rFont val="Calibri"/>
        <family val="2"/>
      </rPr>
      <t>Latvia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</si>
  <si>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烏克蘭
</t>
    </r>
    <r>
      <rPr>
        <sz val="10"/>
        <color theme="1"/>
        <rFont val="Calibri"/>
        <family val="2"/>
      </rPr>
      <t>Ukraine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</si>
  <si>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白俄羅斯
</t>
    </r>
    <r>
      <rPr>
        <sz val="10"/>
        <color theme="1"/>
        <rFont val="Calibri"/>
        <family val="2"/>
      </rPr>
      <t>Belarus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</si>
  <si>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斯洛維尼亞
</t>
    </r>
    <r>
      <rPr>
        <sz val="10"/>
        <color theme="1"/>
        <rFont val="Calibri"/>
        <family val="2"/>
      </rPr>
      <t>Slovenia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</si>
  <si>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塞爾維亞共和國
</t>
    </r>
    <r>
      <rPr>
        <sz val="10"/>
        <color theme="1"/>
        <rFont val="Calibri"/>
        <family val="2"/>
      </rPr>
      <t>Republic of Serbia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</si>
  <si>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波士尼亞與赫塞哥維納
</t>
    </r>
    <r>
      <rPr>
        <sz val="10"/>
        <color theme="1"/>
        <rFont val="Calibri"/>
        <family val="2"/>
      </rPr>
      <t>Bosnia and Herzegovina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</si>
  <si>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愛爾蘭
</t>
    </r>
    <r>
      <rPr>
        <sz val="10"/>
        <color theme="1"/>
        <rFont val="Calibri"/>
        <family val="2"/>
      </rPr>
      <t>Ireland</t>
    </r>
    <phoneticPr fontId="1" type="noConversion"/>
  </si>
  <si>
    <r>
      <rPr>
        <b/>
        <sz val="10"/>
        <rFont val="新細明體"/>
        <family val="1"/>
        <charset val="136"/>
      </rPr>
      <t xml:space="preserve">北美洲
</t>
    </r>
    <r>
      <rPr>
        <b/>
        <sz val="10"/>
        <rFont val="Calibri"/>
        <family val="2"/>
      </rPr>
      <t>North America</t>
    </r>
    <phoneticPr fontId="1" type="noConversion"/>
  </si>
  <si>
    <r>
      <rPr>
        <sz val="10"/>
        <rFont val="新細明體"/>
        <family val="1"/>
        <charset val="136"/>
      </rPr>
      <t xml:space="preserve">加拿大
</t>
    </r>
    <r>
      <rPr>
        <sz val="10"/>
        <rFont val="Calibri"/>
        <family val="2"/>
      </rPr>
      <t>Canada</t>
    </r>
    <phoneticPr fontId="1" type="noConversion"/>
  </si>
  <si>
    <r>
      <rPr>
        <sz val="10"/>
        <rFont val="新細明體"/>
        <family val="1"/>
        <charset val="136"/>
      </rPr>
      <t xml:space="preserve">多明尼加
</t>
    </r>
    <r>
      <rPr>
        <sz val="10"/>
        <rFont val="Calibri"/>
        <family val="2"/>
      </rPr>
      <t>Dominican Republic</t>
    </r>
    <phoneticPr fontId="1" type="noConversion"/>
  </si>
  <si>
    <r>
      <rPr>
        <sz val="10"/>
        <rFont val="新細明體"/>
        <family val="1"/>
        <charset val="136"/>
      </rPr>
      <t xml:space="preserve">薩爾瓦多
</t>
    </r>
    <r>
      <rPr>
        <sz val="10"/>
        <rFont val="Calibri"/>
        <family val="2"/>
      </rPr>
      <t>El Salvador</t>
    </r>
    <phoneticPr fontId="1" type="noConversion"/>
  </si>
  <si>
    <r>
      <rPr>
        <sz val="10"/>
        <rFont val="新細明體"/>
        <family val="1"/>
        <charset val="136"/>
      </rPr>
      <t xml:space="preserve">海地
</t>
    </r>
    <r>
      <rPr>
        <sz val="10"/>
        <rFont val="Calibri"/>
        <family val="2"/>
      </rPr>
      <t>Haiti</t>
    </r>
    <phoneticPr fontId="1" type="noConversion"/>
  </si>
  <si>
    <r>
      <rPr>
        <sz val="10"/>
        <rFont val="新細明體"/>
        <family val="1"/>
        <charset val="136"/>
      </rPr>
      <t xml:space="preserve">宏都拉斯
</t>
    </r>
    <r>
      <rPr>
        <sz val="10"/>
        <rFont val="Calibri"/>
        <family val="2"/>
      </rPr>
      <t>Honduras</t>
    </r>
    <phoneticPr fontId="1" type="noConversion"/>
  </si>
  <si>
    <r>
      <rPr>
        <sz val="10"/>
        <rFont val="新細明體"/>
        <family val="1"/>
        <charset val="136"/>
      </rPr>
      <t xml:space="preserve">墨西哥
</t>
    </r>
    <r>
      <rPr>
        <sz val="10"/>
        <rFont val="Calibri"/>
        <family val="2"/>
      </rPr>
      <t>Mexico</t>
    </r>
    <phoneticPr fontId="1" type="noConversion"/>
  </si>
  <si>
    <r>
      <rPr>
        <sz val="10"/>
        <rFont val="新細明體"/>
        <family val="1"/>
        <charset val="136"/>
      </rPr>
      <t xml:space="preserve">尼加拉瓜
</t>
    </r>
    <r>
      <rPr>
        <sz val="10"/>
        <rFont val="Calibri"/>
        <family val="2"/>
      </rPr>
      <t>Nicaragua</t>
    </r>
    <phoneticPr fontId="1" type="noConversion"/>
  </si>
  <si>
    <r>
      <rPr>
        <sz val="10"/>
        <rFont val="新細明體"/>
        <family val="1"/>
        <charset val="136"/>
      </rPr>
      <t xml:space="preserve">貝里斯
</t>
    </r>
    <r>
      <rPr>
        <sz val="10"/>
        <rFont val="Calibri"/>
        <family val="2"/>
      </rPr>
      <t>Belize</t>
    </r>
    <phoneticPr fontId="1" type="noConversion"/>
  </si>
  <si>
    <r>
      <rPr>
        <sz val="10"/>
        <rFont val="新細明體"/>
        <family val="1"/>
        <charset val="136"/>
      </rPr>
      <t xml:space="preserve">聖文森
</t>
    </r>
    <r>
      <rPr>
        <sz val="10"/>
        <rFont val="Calibri"/>
        <family val="2"/>
      </rPr>
      <t>St. Vincent &amp; the Grenadines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</si>
  <si>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美國
</t>
    </r>
    <r>
      <rPr>
        <sz val="10"/>
        <color theme="1"/>
        <rFont val="Calibri"/>
        <family val="2"/>
      </rPr>
      <t>U.S.A.</t>
    </r>
    <phoneticPr fontId="1" type="noConversion"/>
  </si>
  <si>
    <r>
      <rPr>
        <sz val="10"/>
        <rFont val="新細明體"/>
        <family val="1"/>
        <charset val="136"/>
      </rPr>
      <t xml:space="preserve">聖露西亞
</t>
    </r>
    <r>
      <rPr>
        <sz val="10"/>
        <rFont val="Calibri"/>
        <family val="2"/>
      </rPr>
      <t>St. Lucia</t>
    </r>
    <phoneticPr fontId="1" type="noConversion"/>
  </si>
  <si>
    <r>
      <rPr>
        <b/>
        <sz val="10"/>
        <color theme="1"/>
        <rFont val="新細明體"/>
        <family val="1"/>
        <charset val="136"/>
      </rPr>
      <t xml:space="preserve">南美洲
</t>
    </r>
    <r>
      <rPr>
        <b/>
        <sz val="10"/>
        <color theme="1"/>
        <rFont val="Calibri"/>
        <family val="2"/>
      </rPr>
      <t>South America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</si>
  <si>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哥倫比亞
</t>
    </r>
    <r>
      <rPr>
        <sz val="10"/>
        <color theme="1"/>
        <rFont val="Calibri"/>
        <family val="2"/>
      </rPr>
      <t>Colombia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</si>
  <si>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厄瓜多
</t>
    </r>
    <r>
      <rPr>
        <sz val="10"/>
        <color theme="1"/>
        <rFont val="Calibri"/>
        <family val="2"/>
      </rPr>
      <t>Ecuador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</si>
  <si>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巴拉圭
</t>
    </r>
    <r>
      <rPr>
        <sz val="10"/>
        <color theme="1"/>
        <rFont val="Calibri"/>
        <family val="2"/>
      </rPr>
      <t>Paraguay</t>
    </r>
    <phoneticPr fontId="1" type="noConversion"/>
  </si>
  <si>
    <r>
      <rPr>
        <sz val="10"/>
        <color theme="1"/>
        <rFont val="新細明體"/>
        <family val="2"/>
        <charset val="136"/>
      </rPr>
      <t xml:space="preserve">秘魯
</t>
    </r>
    <r>
      <rPr>
        <sz val="10"/>
        <color theme="1"/>
        <rFont val="Calibri"/>
        <family val="2"/>
      </rPr>
      <t>Peru</t>
    </r>
    <phoneticPr fontId="1" type="noConversion"/>
  </si>
  <si>
    <r>
      <rPr>
        <b/>
        <sz val="12"/>
        <color theme="1"/>
        <rFont val="新細明體"/>
        <family val="1"/>
        <charset val="136"/>
      </rPr>
      <t xml:space="preserve">總計
</t>
    </r>
    <r>
      <rPr>
        <b/>
        <sz val="12"/>
        <color theme="1"/>
        <rFont val="Calibri"/>
        <family val="2"/>
      </rPr>
      <t>Total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</si>
  <si>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學士班
</t>
    </r>
    <r>
      <rPr>
        <sz val="10"/>
        <color theme="1"/>
        <rFont val="Calibri"/>
        <family val="2"/>
      </rPr>
      <t>Bachelor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</si>
  <si>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碩士班
</t>
    </r>
    <r>
      <rPr>
        <sz val="10"/>
        <color theme="1"/>
        <rFont val="Calibri"/>
        <family val="2"/>
      </rPr>
      <t>Master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</si>
  <si>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博士班
</t>
    </r>
    <r>
      <rPr>
        <sz val="10"/>
        <color theme="1"/>
        <rFont val="Calibri"/>
        <family val="2"/>
      </rPr>
      <t>Doctor</t>
    </r>
    <phoneticPr fontId="1" type="noConversion"/>
  </si>
  <si>
    <r>
      <rPr>
        <sz val="10"/>
        <color theme="1"/>
        <rFont val="新細明體"/>
        <family val="1"/>
        <charset val="136"/>
      </rPr>
      <t xml:space="preserve">在職專班
</t>
    </r>
    <r>
      <rPr>
        <sz val="10"/>
        <color theme="1"/>
        <rFont val="Calibri"/>
        <family val="2"/>
      </rPr>
      <t>Part-time</t>
    </r>
    <phoneticPr fontId="1" type="noConversion"/>
  </si>
  <si>
    <r>
      <rPr>
        <b/>
        <sz val="18"/>
        <color theme="1"/>
        <rFont val="新細明體"/>
        <family val="1"/>
        <charset val="136"/>
      </rPr>
      <t>外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新細明體"/>
        <family val="1"/>
        <charset val="136"/>
      </rPr>
      <t>籍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新細明體"/>
        <family val="1"/>
        <charset val="136"/>
      </rPr>
      <t>生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新細明體"/>
        <family val="1"/>
        <charset val="136"/>
      </rPr>
      <t>國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新細明體"/>
        <family val="1"/>
        <charset val="136"/>
      </rPr>
      <t>籍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新細明體"/>
        <family val="1"/>
        <charset val="136"/>
      </rPr>
      <t>統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新細明體"/>
        <family val="1"/>
        <charset val="136"/>
      </rPr>
      <t xml:space="preserve">計
</t>
    </r>
    <r>
      <rPr>
        <b/>
        <sz val="18"/>
        <color theme="1"/>
        <rFont val="Calibri"/>
        <family val="2"/>
      </rPr>
      <t>Statistics on Nationality of International Students</t>
    </r>
    <phoneticPr fontId="1" type="noConversion"/>
  </si>
  <si>
    <r>
      <t>112</t>
    </r>
    <r>
      <rPr>
        <b/>
        <sz val="10"/>
        <color theme="1"/>
        <rFont val="新細明體"/>
        <family val="1"/>
        <charset val="136"/>
      </rPr>
      <t xml:space="preserve">下學期
</t>
    </r>
    <r>
      <rPr>
        <b/>
        <sz val="10"/>
        <color theme="1"/>
        <rFont val="Calibri"/>
        <family val="2"/>
      </rPr>
      <t>Spring Semester 2024</t>
    </r>
    <phoneticPr fontId="1" type="noConversion"/>
  </si>
  <si>
    <r>
      <rPr>
        <sz val="10"/>
        <color theme="1"/>
        <rFont val="新細明體"/>
        <family val="2"/>
        <charset val="136"/>
      </rPr>
      <t>註：統計日期</t>
    </r>
    <r>
      <rPr>
        <sz val="10"/>
        <color theme="1"/>
        <rFont val="Calibri"/>
        <family val="2"/>
      </rPr>
      <t>113</t>
    </r>
    <r>
      <rPr>
        <sz val="10"/>
        <color theme="1"/>
        <rFont val="新細明體"/>
        <family val="2"/>
        <charset val="136"/>
      </rPr>
      <t>年</t>
    </r>
    <r>
      <rPr>
        <sz val="10"/>
        <color theme="1"/>
        <rFont val="Calibri"/>
        <family val="2"/>
      </rPr>
      <t>3</t>
    </r>
    <r>
      <rPr>
        <sz val="10"/>
        <color theme="1"/>
        <rFont val="新細明體"/>
        <family val="2"/>
        <charset val="136"/>
      </rPr>
      <t>月</t>
    </r>
    <phoneticPr fontId="1" type="noConversion"/>
  </si>
  <si>
    <t>Note: Updated in March, 2024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</si>
</sst>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b/>
      <sz val="18"/>
      <color theme="1"/>
      <name val="Calibri"/>
      <family val="2"/>
    </font>
    <font>
      <b/>
      <sz val="18"/>
      <color theme="1"/>
      <name val="新細明體"/>
      <family val="1"/>
      <charset val="136"/>
    </font>
    <font>
      <sz val="12"/>
      <color theme="1"/>
      <name val="Calibri"/>
      <family val="2"/>
    </font>
    <font>
      <sz val="12"/>
      <color theme="1"/>
      <name val="新細明體"/>
      <family val="2"/>
      <charset val="136"/>
    </font>
    <font>
      <sz val="12"/>
      <name val="Calibri"/>
      <family val="2"/>
    </font>
    <font>
      <sz val="12"/>
      <name val="新細明體"/>
      <family val="1"/>
      <charset val="136"/>
    </font>
    <font>
      <b/>
      <sz val="12"/>
      <color theme="1"/>
      <name val="Calibri"/>
      <family val="2"/>
    </font>
    <font>
      <b/>
      <sz val="12"/>
      <color theme="1"/>
      <name val="新細明體"/>
      <family val="1"/>
      <charset val="136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新細明體"/>
      <family val="1"/>
      <charset val="136"/>
    </font>
    <font>
      <sz val="10"/>
      <color theme="1"/>
      <name val="Calibri"/>
      <family val="2"/>
    </font>
    <font>
      <sz val="10"/>
      <color theme="1"/>
      <name val="新細明體"/>
      <family val="2"/>
      <charset val="136"/>
    </font>
    <font>
      <b/>
      <sz val="10"/>
      <name val="Calibri"/>
      <family val="2"/>
    </font>
    <font>
      <b/>
      <sz val="10"/>
      <name val="新細明體"/>
      <family val="1"/>
      <charset val="136"/>
    </font>
    <font>
      <sz val="10"/>
      <name val="Calibri"/>
      <family val="2"/>
    </font>
    <font>
      <sz val="10"/>
      <name val="新細明體"/>
      <family val="1"/>
      <charset val="136"/>
    </font>
    <font>
      <sz val="10"/>
      <name val="新細明體"/>
      <family val="2"/>
      <charset val="136"/>
    </font>
    <font>
      <sz val="10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2" fillId="0" borderId="0">
      <alignment vertical="center"/>
    </xf>
  </cellStyleXfs>
  <cellXfs count="214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3" borderId="0" xfId="0" applyFont="1" applyFill="1">
      <alignment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5" fillId="3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G203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5.75"/>
  <cols>
    <col min="1" max="1" width="10.75" style="24" customWidth="1"/>
    <col min="2" max="2" width="25.5" style="34" customWidth="1"/>
    <col min="3" max="3" width="9" style="44"/>
    <col min="4" max="5" width="8.625" style="44" customWidth="1"/>
    <col min="6" max="27" width="8.625" style="2" customWidth="1"/>
    <col min="28" max="449" width="9" style="1"/>
    <col min="450" max="16384" width="9" style="2"/>
  </cols>
  <sheetData>
    <row r="1" spans="1:449" ht="53.25" customHeight="1" thickBot="1">
      <c r="A1" s="153" t="s">
        <v>550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5"/>
    </row>
    <row r="2" spans="1:449" s="24" customFormat="1" ht="51" customHeight="1">
      <c r="A2" s="176" t="s">
        <v>425</v>
      </c>
      <c r="B2" s="178" t="s">
        <v>457</v>
      </c>
      <c r="C2" s="158" t="s">
        <v>458</v>
      </c>
      <c r="D2" s="104" t="s">
        <v>551</v>
      </c>
      <c r="E2" s="105"/>
      <c r="F2" s="104" t="s">
        <v>421</v>
      </c>
      <c r="G2" s="105"/>
      <c r="H2" s="123" t="s">
        <v>422</v>
      </c>
      <c r="I2" s="124"/>
      <c r="J2" s="123" t="s">
        <v>459</v>
      </c>
      <c r="K2" s="124"/>
      <c r="L2" s="123" t="s">
        <v>460</v>
      </c>
      <c r="M2" s="124"/>
      <c r="N2" s="123" t="s">
        <v>461</v>
      </c>
      <c r="O2" s="124"/>
      <c r="P2" s="123" t="s">
        <v>423</v>
      </c>
      <c r="Q2" s="124"/>
      <c r="R2" s="123" t="s">
        <v>424</v>
      </c>
      <c r="S2" s="124"/>
      <c r="T2" s="123" t="s">
        <v>462</v>
      </c>
      <c r="U2" s="124"/>
      <c r="V2" s="123" t="s">
        <v>463</v>
      </c>
      <c r="W2" s="124"/>
      <c r="X2" s="160" t="s">
        <v>464</v>
      </c>
      <c r="Y2" s="124"/>
      <c r="Z2" s="160" t="s">
        <v>465</v>
      </c>
      <c r="AA2" s="161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</row>
    <row r="3" spans="1:449" s="24" customFormat="1" ht="38.25" customHeight="1">
      <c r="A3" s="177"/>
      <c r="B3" s="179"/>
      <c r="C3" s="159"/>
      <c r="D3" s="45" t="s">
        <v>456</v>
      </c>
      <c r="E3" s="46" t="s">
        <v>455</v>
      </c>
      <c r="F3" s="45" t="s">
        <v>456</v>
      </c>
      <c r="G3" s="46" t="s">
        <v>455</v>
      </c>
      <c r="H3" s="45" t="s">
        <v>456</v>
      </c>
      <c r="I3" s="46" t="s">
        <v>455</v>
      </c>
      <c r="J3" s="45" t="s">
        <v>456</v>
      </c>
      <c r="K3" s="46" t="s">
        <v>455</v>
      </c>
      <c r="L3" s="45" t="s">
        <v>456</v>
      </c>
      <c r="M3" s="46" t="s">
        <v>455</v>
      </c>
      <c r="N3" s="45" t="s">
        <v>456</v>
      </c>
      <c r="O3" s="46" t="s">
        <v>455</v>
      </c>
      <c r="P3" s="45" t="s">
        <v>456</v>
      </c>
      <c r="Q3" s="46" t="s">
        <v>455</v>
      </c>
      <c r="R3" s="45" t="s">
        <v>456</v>
      </c>
      <c r="S3" s="46" t="s">
        <v>455</v>
      </c>
      <c r="T3" s="45" t="s">
        <v>456</v>
      </c>
      <c r="U3" s="46" t="s">
        <v>455</v>
      </c>
      <c r="V3" s="45" t="s">
        <v>456</v>
      </c>
      <c r="W3" s="46" t="s">
        <v>455</v>
      </c>
      <c r="X3" s="45" t="s">
        <v>456</v>
      </c>
      <c r="Y3" s="46" t="s">
        <v>455</v>
      </c>
      <c r="Z3" s="45" t="s">
        <v>456</v>
      </c>
      <c r="AA3" s="46" t="s">
        <v>455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</row>
    <row r="4" spans="1:449" ht="36.75" customHeight="1">
      <c r="A4" s="115" t="s">
        <v>466</v>
      </c>
      <c r="B4" s="118" t="s">
        <v>467</v>
      </c>
      <c r="C4" s="35" t="s">
        <v>437</v>
      </c>
      <c r="D4" s="3"/>
      <c r="E4" s="90">
        <f>SUM(D4:D6)</f>
        <v>1</v>
      </c>
      <c r="F4" s="3"/>
      <c r="G4" s="90">
        <v>2</v>
      </c>
      <c r="H4" s="188"/>
      <c r="I4" s="62">
        <v>1</v>
      </c>
      <c r="J4" s="188">
        <v>1</v>
      </c>
      <c r="K4" s="62">
        <v>2</v>
      </c>
      <c r="L4" s="188"/>
      <c r="M4" s="62">
        <v>2</v>
      </c>
      <c r="N4" s="188"/>
      <c r="O4" s="62">
        <v>1</v>
      </c>
      <c r="P4" s="188"/>
      <c r="Q4" s="62">
        <f>SUM(P6)</f>
        <v>1</v>
      </c>
      <c r="R4" s="188"/>
      <c r="S4" s="62">
        <v>1</v>
      </c>
      <c r="T4" s="188"/>
      <c r="U4" s="62">
        <v>1</v>
      </c>
      <c r="V4" s="188"/>
      <c r="W4" s="62">
        <v>1</v>
      </c>
      <c r="X4" s="189"/>
      <c r="Y4" s="62">
        <v>1</v>
      </c>
      <c r="Z4" s="190"/>
      <c r="AA4" s="62">
        <v>1</v>
      </c>
    </row>
    <row r="5" spans="1:449" ht="36" customHeight="1">
      <c r="A5" s="116"/>
      <c r="B5" s="119"/>
      <c r="C5" s="35" t="s">
        <v>436</v>
      </c>
      <c r="D5" s="3"/>
      <c r="E5" s="98"/>
      <c r="F5" s="3">
        <v>1</v>
      </c>
      <c r="G5" s="98"/>
      <c r="H5" s="188"/>
      <c r="I5" s="70"/>
      <c r="J5" s="188"/>
      <c r="K5" s="70"/>
      <c r="L5" s="188"/>
      <c r="M5" s="70"/>
      <c r="N5" s="188"/>
      <c r="O5" s="70"/>
      <c r="P5" s="188"/>
      <c r="Q5" s="70"/>
      <c r="R5" s="188"/>
      <c r="S5" s="70"/>
      <c r="T5" s="188"/>
      <c r="U5" s="70"/>
      <c r="V5" s="188"/>
      <c r="W5" s="70"/>
      <c r="X5" s="189"/>
      <c r="Y5" s="70"/>
      <c r="Z5" s="190"/>
      <c r="AA5" s="70"/>
    </row>
    <row r="6" spans="1:449" ht="27">
      <c r="A6" s="116"/>
      <c r="B6" s="120"/>
      <c r="C6" s="35" t="s">
        <v>468</v>
      </c>
      <c r="D6" s="3">
        <v>1</v>
      </c>
      <c r="E6" s="91"/>
      <c r="F6" s="3">
        <v>1</v>
      </c>
      <c r="G6" s="91"/>
      <c r="H6" s="188">
        <v>1</v>
      </c>
      <c r="I6" s="63"/>
      <c r="J6" s="188">
        <v>1</v>
      </c>
      <c r="K6" s="63"/>
      <c r="L6" s="188">
        <v>2</v>
      </c>
      <c r="M6" s="63">
        <f>SUM(L6)</f>
        <v>2</v>
      </c>
      <c r="N6" s="188">
        <v>1</v>
      </c>
      <c r="O6" s="63"/>
      <c r="P6" s="188">
        <v>1</v>
      </c>
      <c r="Q6" s="63"/>
      <c r="R6" s="188">
        <v>1</v>
      </c>
      <c r="S6" s="63"/>
      <c r="T6" s="188">
        <v>1</v>
      </c>
      <c r="U6" s="63"/>
      <c r="V6" s="188">
        <v>1</v>
      </c>
      <c r="W6" s="63"/>
      <c r="X6" s="189">
        <v>1</v>
      </c>
      <c r="Y6" s="63"/>
      <c r="Z6" s="190">
        <v>1</v>
      </c>
      <c r="AA6" s="63"/>
    </row>
    <row r="7" spans="1:449" s="1" customFormat="1" ht="27">
      <c r="A7" s="116"/>
      <c r="B7" s="66" t="s">
        <v>469</v>
      </c>
      <c r="C7" s="36" t="s">
        <v>439</v>
      </c>
      <c r="D7" s="4">
        <v>4</v>
      </c>
      <c r="E7" s="99">
        <f>SUM(D7:D9)</f>
        <v>6</v>
      </c>
      <c r="F7" s="4">
        <v>3</v>
      </c>
      <c r="G7" s="99">
        <v>6</v>
      </c>
      <c r="H7" s="191"/>
      <c r="I7" s="60">
        <v>1</v>
      </c>
      <c r="J7" s="191">
        <v>1</v>
      </c>
      <c r="K7" s="60">
        <v>2</v>
      </c>
      <c r="L7" s="191"/>
      <c r="M7" s="60">
        <f>SUM(L8:L9)</f>
        <v>1</v>
      </c>
      <c r="N7" s="191"/>
      <c r="O7" s="60">
        <v>1</v>
      </c>
      <c r="P7" s="191"/>
      <c r="Q7" s="60"/>
      <c r="R7" s="191"/>
      <c r="S7" s="60"/>
      <c r="T7" s="191"/>
      <c r="U7" s="60">
        <v>1</v>
      </c>
      <c r="V7" s="191"/>
      <c r="W7" s="60">
        <v>1</v>
      </c>
      <c r="X7" s="192"/>
      <c r="Y7" s="60">
        <v>1</v>
      </c>
      <c r="Z7" s="193"/>
      <c r="AA7" s="60">
        <v>1</v>
      </c>
    </row>
    <row r="8" spans="1:449" ht="27">
      <c r="A8" s="116"/>
      <c r="B8" s="67"/>
      <c r="C8" s="36" t="s">
        <v>436</v>
      </c>
      <c r="D8" s="4">
        <v>2</v>
      </c>
      <c r="E8" s="111"/>
      <c r="F8" s="4">
        <v>2</v>
      </c>
      <c r="G8" s="111"/>
      <c r="H8" s="191"/>
      <c r="I8" s="61"/>
      <c r="J8" s="191"/>
      <c r="K8" s="61"/>
      <c r="L8" s="191">
        <v>1</v>
      </c>
      <c r="M8" s="61"/>
      <c r="N8" s="191"/>
      <c r="O8" s="61"/>
      <c r="P8" s="191"/>
      <c r="Q8" s="61"/>
      <c r="R8" s="191"/>
      <c r="S8" s="61"/>
      <c r="T8" s="191">
        <v>1</v>
      </c>
      <c r="U8" s="61"/>
      <c r="V8" s="191">
        <v>1</v>
      </c>
      <c r="W8" s="61"/>
      <c r="X8" s="192">
        <v>1</v>
      </c>
      <c r="Y8" s="61"/>
      <c r="Z8" s="193">
        <v>1</v>
      </c>
      <c r="AA8" s="61"/>
    </row>
    <row r="9" spans="1:449" ht="27">
      <c r="A9" s="116"/>
      <c r="B9" s="68"/>
      <c r="C9" s="36" t="s">
        <v>468</v>
      </c>
      <c r="D9" s="4"/>
      <c r="E9" s="100"/>
      <c r="F9" s="4">
        <v>1</v>
      </c>
      <c r="G9" s="100"/>
      <c r="H9" s="191">
        <v>1</v>
      </c>
      <c r="I9" s="69"/>
      <c r="J9" s="191">
        <v>1</v>
      </c>
      <c r="K9" s="69"/>
      <c r="L9" s="191"/>
      <c r="M9" s="69"/>
      <c r="N9" s="191">
        <v>1</v>
      </c>
      <c r="O9" s="69"/>
      <c r="P9" s="191"/>
      <c r="Q9" s="69"/>
      <c r="R9" s="191"/>
      <c r="S9" s="69"/>
      <c r="T9" s="191"/>
      <c r="U9" s="69"/>
      <c r="V9" s="191"/>
      <c r="W9" s="69"/>
      <c r="X9" s="192"/>
      <c r="Y9" s="69"/>
      <c r="Z9" s="193"/>
      <c r="AA9" s="69"/>
    </row>
    <row r="10" spans="1:449" ht="27">
      <c r="A10" s="116"/>
      <c r="B10" s="118" t="s">
        <v>470</v>
      </c>
      <c r="C10" s="35" t="s">
        <v>439</v>
      </c>
      <c r="D10" s="3">
        <v>4</v>
      </c>
      <c r="E10" s="90">
        <f>SUM(D10:D12)</f>
        <v>147</v>
      </c>
      <c r="F10" s="3">
        <v>4</v>
      </c>
      <c r="G10" s="90">
        <v>159</v>
      </c>
      <c r="H10" s="188">
        <v>3</v>
      </c>
      <c r="I10" s="62">
        <v>153</v>
      </c>
      <c r="J10" s="188">
        <v>3</v>
      </c>
      <c r="K10" s="62">
        <v>176</v>
      </c>
      <c r="L10" s="188"/>
      <c r="M10" s="62">
        <f>SUM(L11:L12)</f>
        <v>188</v>
      </c>
      <c r="N10" s="188"/>
      <c r="O10" s="62">
        <v>188</v>
      </c>
      <c r="P10" s="188"/>
      <c r="Q10" s="62">
        <f>SUM(P11:P12)</f>
        <v>192</v>
      </c>
      <c r="R10" s="188"/>
      <c r="S10" s="62">
        <v>191</v>
      </c>
      <c r="T10" s="188"/>
      <c r="U10" s="62">
        <v>200</v>
      </c>
      <c r="V10" s="188"/>
      <c r="W10" s="62">
        <v>207</v>
      </c>
      <c r="X10" s="189"/>
      <c r="Y10" s="62">
        <v>207</v>
      </c>
      <c r="Z10" s="190"/>
      <c r="AA10" s="62">
        <v>200</v>
      </c>
    </row>
    <row r="11" spans="1:449" ht="27">
      <c r="A11" s="116"/>
      <c r="B11" s="119"/>
      <c r="C11" s="35" t="s">
        <v>436</v>
      </c>
      <c r="D11" s="3">
        <v>25</v>
      </c>
      <c r="E11" s="98"/>
      <c r="F11" s="3">
        <v>31</v>
      </c>
      <c r="G11" s="98"/>
      <c r="H11" s="188">
        <v>22</v>
      </c>
      <c r="I11" s="70"/>
      <c r="J11" s="188">
        <v>26</v>
      </c>
      <c r="K11" s="70"/>
      <c r="L11" s="188">
        <v>27</v>
      </c>
      <c r="M11" s="70"/>
      <c r="N11" s="188">
        <v>26</v>
      </c>
      <c r="O11" s="70"/>
      <c r="P11" s="188">
        <v>24</v>
      </c>
      <c r="Q11" s="70"/>
      <c r="R11" s="188">
        <v>22</v>
      </c>
      <c r="S11" s="70"/>
      <c r="T11" s="188">
        <v>23</v>
      </c>
      <c r="U11" s="70"/>
      <c r="V11" s="188">
        <v>26</v>
      </c>
      <c r="W11" s="70"/>
      <c r="X11" s="189">
        <v>30</v>
      </c>
      <c r="Y11" s="70"/>
      <c r="Z11" s="190">
        <v>29</v>
      </c>
      <c r="AA11" s="70"/>
    </row>
    <row r="12" spans="1:449" ht="27">
      <c r="A12" s="116"/>
      <c r="B12" s="120"/>
      <c r="C12" s="35" t="s">
        <v>468</v>
      </c>
      <c r="D12" s="3">
        <v>118</v>
      </c>
      <c r="E12" s="91"/>
      <c r="F12" s="5">
        <v>124</v>
      </c>
      <c r="G12" s="91"/>
      <c r="H12" s="188">
        <v>128</v>
      </c>
      <c r="I12" s="63"/>
      <c r="J12" s="188">
        <v>147</v>
      </c>
      <c r="K12" s="63"/>
      <c r="L12" s="188">
        <v>161</v>
      </c>
      <c r="M12" s="63"/>
      <c r="N12" s="188">
        <v>162</v>
      </c>
      <c r="O12" s="63"/>
      <c r="P12" s="188">
        <v>168</v>
      </c>
      <c r="Q12" s="63"/>
      <c r="R12" s="188">
        <v>169</v>
      </c>
      <c r="S12" s="63"/>
      <c r="T12" s="188">
        <v>177</v>
      </c>
      <c r="U12" s="63"/>
      <c r="V12" s="188">
        <v>181</v>
      </c>
      <c r="W12" s="63"/>
      <c r="X12" s="189">
        <v>177</v>
      </c>
      <c r="Y12" s="63"/>
      <c r="Z12" s="190">
        <v>171</v>
      </c>
      <c r="AA12" s="63"/>
    </row>
    <row r="13" spans="1:449" ht="27">
      <c r="A13" s="116"/>
      <c r="B13" s="162" t="s">
        <v>471</v>
      </c>
      <c r="C13" s="36" t="s">
        <v>437</v>
      </c>
      <c r="D13" s="4">
        <v>176</v>
      </c>
      <c r="E13" s="99">
        <f>SUM(D13:D15)</f>
        <v>220</v>
      </c>
      <c r="F13" s="6">
        <v>177</v>
      </c>
      <c r="G13" s="60">
        <v>223</v>
      </c>
      <c r="H13" s="191">
        <v>161</v>
      </c>
      <c r="I13" s="60">
        <v>208</v>
      </c>
      <c r="J13" s="191">
        <v>161</v>
      </c>
      <c r="K13" s="60">
        <v>211</v>
      </c>
      <c r="L13" s="191">
        <v>126</v>
      </c>
      <c r="M13" s="60">
        <f>SUM(L13:L15)</f>
        <v>170</v>
      </c>
      <c r="N13" s="191">
        <v>132</v>
      </c>
      <c r="O13" s="60">
        <v>173</v>
      </c>
      <c r="P13" s="191">
        <v>89</v>
      </c>
      <c r="Q13" s="60">
        <f>SUM(P13:P15)</f>
        <v>124</v>
      </c>
      <c r="R13" s="191">
        <v>89</v>
      </c>
      <c r="S13" s="60">
        <v>120</v>
      </c>
      <c r="T13" s="191">
        <v>47</v>
      </c>
      <c r="U13" s="60">
        <v>73</v>
      </c>
      <c r="V13" s="191">
        <v>48</v>
      </c>
      <c r="W13" s="60">
        <v>70</v>
      </c>
      <c r="X13" s="192">
        <v>18</v>
      </c>
      <c r="Y13" s="60">
        <v>37</v>
      </c>
      <c r="Z13" s="193">
        <v>18</v>
      </c>
      <c r="AA13" s="60">
        <v>37</v>
      </c>
    </row>
    <row r="14" spans="1:449" ht="27">
      <c r="A14" s="116"/>
      <c r="B14" s="163"/>
      <c r="C14" s="36" t="s">
        <v>436</v>
      </c>
      <c r="D14" s="4">
        <v>23</v>
      </c>
      <c r="E14" s="111"/>
      <c r="F14" s="4">
        <v>22</v>
      </c>
      <c r="G14" s="61"/>
      <c r="H14" s="191">
        <v>23</v>
      </c>
      <c r="I14" s="61"/>
      <c r="J14" s="191">
        <v>25</v>
      </c>
      <c r="K14" s="61"/>
      <c r="L14" s="191">
        <v>19</v>
      </c>
      <c r="M14" s="61"/>
      <c r="N14" s="191">
        <v>18</v>
      </c>
      <c r="O14" s="61"/>
      <c r="P14" s="191">
        <v>12</v>
      </c>
      <c r="Q14" s="61"/>
      <c r="R14" s="191">
        <v>13</v>
      </c>
      <c r="S14" s="61"/>
      <c r="T14" s="191">
        <v>12</v>
      </c>
      <c r="U14" s="61"/>
      <c r="V14" s="191">
        <v>11</v>
      </c>
      <c r="W14" s="61"/>
      <c r="X14" s="192">
        <v>12</v>
      </c>
      <c r="Y14" s="61"/>
      <c r="Z14" s="193">
        <v>12</v>
      </c>
      <c r="AA14" s="61"/>
    </row>
    <row r="15" spans="1:449" ht="27">
      <c r="A15" s="116"/>
      <c r="B15" s="164"/>
      <c r="C15" s="36" t="s">
        <v>468</v>
      </c>
      <c r="D15" s="4">
        <v>21</v>
      </c>
      <c r="E15" s="100"/>
      <c r="F15" s="6">
        <v>24</v>
      </c>
      <c r="G15" s="69"/>
      <c r="H15" s="191">
        <v>24</v>
      </c>
      <c r="I15" s="69"/>
      <c r="J15" s="191">
        <v>25</v>
      </c>
      <c r="K15" s="69"/>
      <c r="L15" s="191">
        <v>25</v>
      </c>
      <c r="M15" s="69"/>
      <c r="N15" s="191">
        <v>23</v>
      </c>
      <c r="O15" s="69"/>
      <c r="P15" s="191">
        <v>23</v>
      </c>
      <c r="Q15" s="69"/>
      <c r="R15" s="191">
        <v>18</v>
      </c>
      <c r="S15" s="69"/>
      <c r="T15" s="191">
        <v>14</v>
      </c>
      <c r="U15" s="69"/>
      <c r="V15" s="191">
        <v>11</v>
      </c>
      <c r="W15" s="69"/>
      <c r="X15" s="192">
        <v>7</v>
      </c>
      <c r="Y15" s="69"/>
      <c r="Z15" s="193">
        <v>7</v>
      </c>
      <c r="AA15" s="69"/>
    </row>
    <row r="16" spans="1:449" ht="27">
      <c r="A16" s="116"/>
      <c r="B16" s="118" t="s">
        <v>472</v>
      </c>
      <c r="C16" s="35" t="s">
        <v>436</v>
      </c>
      <c r="D16" s="3"/>
      <c r="E16" s="90">
        <f>SUM(D16:D17)</f>
        <v>7</v>
      </c>
      <c r="F16" s="5"/>
      <c r="G16" s="62">
        <v>7</v>
      </c>
      <c r="H16" s="188"/>
      <c r="I16" s="62">
        <v>7</v>
      </c>
      <c r="J16" s="188">
        <v>1</v>
      </c>
      <c r="K16" s="62">
        <v>7</v>
      </c>
      <c r="L16" s="188">
        <v>2</v>
      </c>
      <c r="M16" s="62">
        <f>SUM(L16:L17)</f>
        <v>10</v>
      </c>
      <c r="N16" s="188">
        <v>3</v>
      </c>
      <c r="O16" s="62">
        <v>11</v>
      </c>
      <c r="P16" s="188">
        <v>2</v>
      </c>
      <c r="Q16" s="62">
        <f>SUM(P16:P17)</f>
        <v>12</v>
      </c>
      <c r="R16" s="188">
        <v>2</v>
      </c>
      <c r="S16" s="62">
        <v>10</v>
      </c>
      <c r="T16" s="188"/>
      <c r="U16" s="62">
        <v>7</v>
      </c>
      <c r="V16" s="188"/>
      <c r="W16" s="62">
        <v>8</v>
      </c>
      <c r="X16" s="189"/>
      <c r="Y16" s="62">
        <v>8</v>
      </c>
      <c r="Z16" s="190"/>
      <c r="AA16" s="62">
        <v>9</v>
      </c>
    </row>
    <row r="17" spans="1:449" ht="27">
      <c r="A17" s="116"/>
      <c r="B17" s="120"/>
      <c r="C17" s="35" t="s">
        <v>473</v>
      </c>
      <c r="D17" s="3">
        <v>7</v>
      </c>
      <c r="E17" s="91"/>
      <c r="F17" s="5">
        <v>7</v>
      </c>
      <c r="G17" s="63"/>
      <c r="H17" s="188">
        <v>7</v>
      </c>
      <c r="I17" s="63"/>
      <c r="J17" s="188">
        <v>6</v>
      </c>
      <c r="K17" s="63"/>
      <c r="L17" s="188">
        <v>8</v>
      </c>
      <c r="M17" s="63"/>
      <c r="N17" s="188">
        <v>8</v>
      </c>
      <c r="O17" s="63"/>
      <c r="P17" s="188">
        <v>10</v>
      </c>
      <c r="Q17" s="63"/>
      <c r="R17" s="188">
        <v>8</v>
      </c>
      <c r="S17" s="63"/>
      <c r="T17" s="188">
        <v>7</v>
      </c>
      <c r="U17" s="63"/>
      <c r="V17" s="188">
        <v>8</v>
      </c>
      <c r="W17" s="63"/>
      <c r="X17" s="189">
        <v>8</v>
      </c>
      <c r="Y17" s="63"/>
      <c r="Z17" s="190">
        <v>9</v>
      </c>
      <c r="AA17" s="63"/>
    </row>
    <row r="18" spans="1:449" ht="27">
      <c r="A18" s="116"/>
      <c r="B18" s="66" t="s">
        <v>474</v>
      </c>
      <c r="C18" s="36" t="s">
        <v>436</v>
      </c>
      <c r="D18" s="4">
        <v>1</v>
      </c>
      <c r="E18" s="99">
        <f>SUM(D18:D19)</f>
        <v>1</v>
      </c>
      <c r="F18" s="6">
        <v>1</v>
      </c>
      <c r="G18" s="60">
        <v>1</v>
      </c>
      <c r="H18" s="191"/>
      <c r="I18" s="7"/>
      <c r="J18" s="191"/>
      <c r="K18" s="7"/>
      <c r="L18" s="191"/>
      <c r="M18" s="7"/>
      <c r="N18" s="191"/>
      <c r="O18" s="7"/>
      <c r="P18" s="191"/>
      <c r="Q18" s="7"/>
      <c r="R18" s="191"/>
      <c r="S18" s="7"/>
      <c r="T18" s="191"/>
      <c r="U18" s="7"/>
      <c r="V18" s="191"/>
      <c r="W18" s="7"/>
      <c r="X18" s="192"/>
      <c r="Y18" s="7"/>
      <c r="Z18" s="193"/>
      <c r="AA18" s="7"/>
    </row>
    <row r="19" spans="1:449" ht="27">
      <c r="A19" s="116"/>
      <c r="B19" s="68"/>
      <c r="C19" s="36" t="s">
        <v>473</v>
      </c>
      <c r="D19" s="4"/>
      <c r="E19" s="100"/>
      <c r="F19" s="6"/>
      <c r="G19" s="69"/>
      <c r="H19" s="191">
        <v>1</v>
      </c>
      <c r="I19" s="7">
        <v>1</v>
      </c>
      <c r="J19" s="191">
        <v>1</v>
      </c>
      <c r="K19" s="7">
        <v>1</v>
      </c>
      <c r="L19" s="191">
        <v>2</v>
      </c>
      <c r="M19" s="7">
        <f>SUM(L19)</f>
        <v>2</v>
      </c>
      <c r="N19" s="191">
        <v>2</v>
      </c>
      <c r="O19" s="7">
        <v>2</v>
      </c>
      <c r="P19" s="191">
        <v>1</v>
      </c>
      <c r="Q19" s="7">
        <f>SUM(P19)</f>
        <v>1</v>
      </c>
      <c r="R19" s="191">
        <v>1</v>
      </c>
      <c r="S19" s="7">
        <v>1</v>
      </c>
      <c r="T19" s="191">
        <v>1</v>
      </c>
      <c r="U19" s="7">
        <v>1</v>
      </c>
      <c r="V19" s="191">
        <v>1</v>
      </c>
      <c r="W19" s="7">
        <v>1</v>
      </c>
      <c r="X19" s="192">
        <v>1</v>
      </c>
      <c r="Y19" s="7">
        <v>1</v>
      </c>
      <c r="Z19" s="193">
        <v>1</v>
      </c>
      <c r="AA19" s="7">
        <v>1</v>
      </c>
    </row>
    <row r="20" spans="1:449" ht="27">
      <c r="A20" s="116"/>
      <c r="B20" s="118" t="s">
        <v>475</v>
      </c>
      <c r="C20" s="35" t="s">
        <v>437</v>
      </c>
      <c r="D20" s="3">
        <v>35</v>
      </c>
      <c r="E20" s="90">
        <f>SUM(D20:D22)</f>
        <v>41</v>
      </c>
      <c r="F20" s="3">
        <v>36</v>
      </c>
      <c r="G20" s="90">
        <v>43</v>
      </c>
      <c r="H20" s="188">
        <v>28</v>
      </c>
      <c r="I20" s="62">
        <v>35</v>
      </c>
      <c r="J20" s="188">
        <v>29</v>
      </c>
      <c r="K20" s="62">
        <v>36</v>
      </c>
      <c r="L20" s="188">
        <v>20</v>
      </c>
      <c r="M20" s="62">
        <f>SUM(L20:L22)</f>
        <v>24</v>
      </c>
      <c r="N20" s="188">
        <v>23</v>
      </c>
      <c r="O20" s="62">
        <v>27</v>
      </c>
      <c r="P20" s="188">
        <v>15</v>
      </c>
      <c r="Q20" s="62">
        <f>SUM(P20:P22)</f>
        <v>18</v>
      </c>
      <c r="R20" s="188">
        <v>15</v>
      </c>
      <c r="S20" s="62">
        <v>18</v>
      </c>
      <c r="T20" s="188">
        <v>6</v>
      </c>
      <c r="U20" s="62">
        <v>7</v>
      </c>
      <c r="V20" s="188">
        <v>6</v>
      </c>
      <c r="W20" s="62">
        <v>7</v>
      </c>
      <c r="X20" s="189">
        <v>2</v>
      </c>
      <c r="Y20" s="62">
        <v>3</v>
      </c>
      <c r="Z20" s="190">
        <v>3</v>
      </c>
      <c r="AA20" s="62">
        <v>5</v>
      </c>
    </row>
    <row r="21" spans="1:449" ht="27">
      <c r="A21" s="116"/>
      <c r="B21" s="119"/>
      <c r="C21" s="35" t="s">
        <v>436</v>
      </c>
      <c r="D21" s="3">
        <v>3</v>
      </c>
      <c r="E21" s="98"/>
      <c r="F21" s="5">
        <v>4</v>
      </c>
      <c r="G21" s="98"/>
      <c r="H21" s="188">
        <v>4</v>
      </c>
      <c r="I21" s="70"/>
      <c r="J21" s="188">
        <v>4</v>
      </c>
      <c r="K21" s="70"/>
      <c r="L21" s="188">
        <v>2</v>
      </c>
      <c r="M21" s="70"/>
      <c r="N21" s="188">
        <v>2</v>
      </c>
      <c r="O21" s="70"/>
      <c r="P21" s="188">
        <v>1</v>
      </c>
      <c r="Q21" s="70"/>
      <c r="R21" s="188">
        <v>1</v>
      </c>
      <c r="S21" s="70"/>
      <c r="T21" s="188">
        <v>1</v>
      </c>
      <c r="U21" s="70"/>
      <c r="V21" s="188">
        <v>1</v>
      </c>
      <c r="W21" s="70"/>
      <c r="X21" s="189">
        <v>1</v>
      </c>
      <c r="Y21" s="70"/>
      <c r="Z21" s="190">
        <v>2</v>
      </c>
      <c r="AA21" s="70"/>
    </row>
    <row r="22" spans="1:449" ht="27">
      <c r="A22" s="116"/>
      <c r="B22" s="120"/>
      <c r="C22" s="35" t="s">
        <v>468</v>
      </c>
      <c r="D22" s="3">
        <v>3</v>
      </c>
      <c r="E22" s="91"/>
      <c r="F22" s="5">
        <v>3</v>
      </c>
      <c r="G22" s="91"/>
      <c r="H22" s="188">
        <v>3</v>
      </c>
      <c r="I22" s="63"/>
      <c r="J22" s="188">
        <v>3</v>
      </c>
      <c r="K22" s="63"/>
      <c r="L22" s="188">
        <v>2</v>
      </c>
      <c r="M22" s="63"/>
      <c r="N22" s="188">
        <v>2</v>
      </c>
      <c r="O22" s="63"/>
      <c r="P22" s="188">
        <v>2</v>
      </c>
      <c r="Q22" s="63"/>
      <c r="R22" s="188">
        <v>2</v>
      </c>
      <c r="S22" s="63"/>
      <c r="T22" s="188"/>
      <c r="U22" s="63"/>
      <c r="V22" s="188"/>
      <c r="W22" s="63"/>
      <c r="X22" s="189"/>
      <c r="Y22" s="63"/>
      <c r="Z22" s="190"/>
      <c r="AA22" s="63"/>
    </row>
    <row r="23" spans="1:449" s="1" customFormat="1" ht="27">
      <c r="A23" s="116"/>
      <c r="B23" s="25" t="s">
        <v>476</v>
      </c>
      <c r="C23" s="36" t="s">
        <v>468</v>
      </c>
      <c r="D23" s="4"/>
      <c r="E23" s="49">
        <v>0</v>
      </c>
      <c r="F23" s="6"/>
      <c r="G23" s="7"/>
      <c r="H23" s="191"/>
      <c r="I23" s="54"/>
      <c r="J23" s="191"/>
      <c r="K23" s="54"/>
      <c r="L23" s="191">
        <v>1</v>
      </c>
      <c r="M23" s="54">
        <f>SUM(L23)</f>
        <v>1</v>
      </c>
      <c r="N23" s="191"/>
      <c r="O23" s="54"/>
      <c r="P23" s="191"/>
      <c r="Q23" s="54"/>
      <c r="R23" s="191"/>
      <c r="S23" s="54"/>
      <c r="T23" s="191"/>
      <c r="U23" s="54"/>
      <c r="V23" s="191"/>
      <c r="W23" s="54"/>
      <c r="X23" s="192"/>
      <c r="Y23" s="54"/>
      <c r="Z23" s="193"/>
      <c r="AA23" s="54"/>
    </row>
    <row r="24" spans="1:449" s="8" customFormat="1" ht="27">
      <c r="A24" s="116"/>
      <c r="B24" s="97" t="s">
        <v>477</v>
      </c>
      <c r="C24" s="35" t="s">
        <v>437</v>
      </c>
      <c r="D24" s="3">
        <v>23</v>
      </c>
      <c r="E24" s="90">
        <f>SUM(D24:D26)</f>
        <v>28</v>
      </c>
      <c r="F24" s="5">
        <v>27</v>
      </c>
      <c r="G24" s="62">
        <v>33</v>
      </c>
      <c r="H24" s="188">
        <v>29</v>
      </c>
      <c r="I24" s="62">
        <v>35</v>
      </c>
      <c r="J24" s="188">
        <v>27</v>
      </c>
      <c r="K24" s="62">
        <v>36</v>
      </c>
      <c r="L24" s="188">
        <v>29</v>
      </c>
      <c r="M24" s="62">
        <f>SUM(L24:L26)</f>
        <v>32</v>
      </c>
      <c r="N24" s="188">
        <v>30</v>
      </c>
      <c r="O24" s="62">
        <v>33</v>
      </c>
      <c r="P24" s="188">
        <v>26</v>
      </c>
      <c r="Q24" s="62">
        <f>SUM(P24:P26)</f>
        <v>30</v>
      </c>
      <c r="R24" s="188">
        <v>29</v>
      </c>
      <c r="S24" s="62">
        <v>32</v>
      </c>
      <c r="T24" s="188">
        <v>19</v>
      </c>
      <c r="U24" s="62">
        <v>22</v>
      </c>
      <c r="V24" s="188">
        <v>20</v>
      </c>
      <c r="W24" s="62">
        <v>26</v>
      </c>
      <c r="X24" s="189">
        <v>7</v>
      </c>
      <c r="Y24" s="62">
        <v>9</v>
      </c>
      <c r="Z24" s="190">
        <v>10</v>
      </c>
      <c r="AA24" s="62">
        <v>12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</row>
    <row r="25" spans="1:449" s="8" customFormat="1" ht="27">
      <c r="A25" s="116"/>
      <c r="B25" s="81"/>
      <c r="C25" s="35" t="s">
        <v>436</v>
      </c>
      <c r="D25" s="3">
        <v>3</v>
      </c>
      <c r="E25" s="98"/>
      <c r="F25" s="3">
        <v>4</v>
      </c>
      <c r="G25" s="70"/>
      <c r="H25" s="188">
        <v>4</v>
      </c>
      <c r="I25" s="70"/>
      <c r="J25" s="188">
        <v>7</v>
      </c>
      <c r="K25" s="70"/>
      <c r="L25" s="188">
        <v>2</v>
      </c>
      <c r="M25" s="70"/>
      <c r="N25" s="188">
        <v>2</v>
      </c>
      <c r="O25" s="70"/>
      <c r="P25" s="188">
        <v>2</v>
      </c>
      <c r="Q25" s="70"/>
      <c r="R25" s="188">
        <v>2</v>
      </c>
      <c r="S25" s="70"/>
      <c r="T25" s="188">
        <v>2</v>
      </c>
      <c r="U25" s="70"/>
      <c r="V25" s="188">
        <v>5</v>
      </c>
      <c r="W25" s="70"/>
      <c r="X25" s="189">
        <v>2</v>
      </c>
      <c r="Y25" s="70"/>
      <c r="Z25" s="190">
        <v>1</v>
      </c>
      <c r="AA25" s="70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</row>
    <row r="26" spans="1:449" s="8" customFormat="1" ht="27">
      <c r="A26" s="116"/>
      <c r="B26" s="82"/>
      <c r="C26" s="35" t="s">
        <v>468</v>
      </c>
      <c r="D26" s="3">
        <v>2</v>
      </c>
      <c r="E26" s="91"/>
      <c r="F26" s="5">
        <v>2</v>
      </c>
      <c r="G26" s="63"/>
      <c r="H26" s="188">
        <v>2</v>
      </c>
      <c r="I26" s="63"/>
      <c r="J26" s="188">
        <v>2</v>
      </c>
      <c r="K26" s="63"/>
      <c r="L26" s="188">
        <v>1</v>
      </c>
      <c r="M26" s="63"/>
      <c r="N26" s="188">
        <v>1</v>
      </c>
      <c r="O26" s="63"/>
      <c r="P26" s="188">
        <v>2</v>
      </c>
      <c r="Q26" s="63"/>
      <c r="R26" s="188">
        <v>1</v>
      </c>
      <c r="S26" s="63"/>
      <c r="T26" s="188">
        <v>1</v>
      </c>
      <c r="U26" s="63"/>
      <c r="V26" s="188">
        <v>1</v>
      </c>
      <c r="W26" s="63"/>
      <c r="X26" s="189"/>
      <c r="Y26" s="63"/>
      <c r="Z26" s="190">
        <v>1</v>
      </c>
      <c r="AA26" s="63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</row>
    <row r="27" spans="1:449" s="1" customFormat="1" ht="27">
      <c r="A27" s="116"/>
      <c r="B27" s="71" t="s">
        <v>478</v>
      </c>
      <c r="C27" s="36" t="s">
        <v>437</v>
      </c>
      <c r="D27" s="4">
        <v>4</v>
      </c>
      <c r="E27" s="99">
        <f>SUM(D27:D30)</f>
        <v>34</v>
      </c>
      <c r="F27" s="6">
        <v>4</v>
      </c>
      <c r="G27" s="60">
        <v>37</v>
      </c>
      <c r="H27" s="191">
        <v>6</v>
      </c>
      <c r="I27" s="60">
        <v>44</v>
      </c>
      <c r="J27" s="191">
        <v>5</v>
      </c>
      <c r="K27" s="60">
        <v>48</v>
      </c>
      <c r="L27" s="191">
        <v>7</v>
      </c>
      <c r="M27" s="60">
        <f>SUM(L27:L30)</f>
        <v>40</v>
      </c>
      <c r="N27" s="191">
        <v>6</v>
      </c>
      <c r="O27" s="60">
        <v>43</v>
      </c>
      <c r="P27" s="191">
        <v>8</v>
      </c>
      <c r="Q27" s="60">
        <f>SUM(P27:P30)</f>
        <v>38</v>
      </c>
      <c r="R27" s="191">
        <v>8</v>
      </c>
      <c r="S27" s="60">
        <v>41</v>
      </c>
      <c r="T27" s="191">
        <v>7</v>
      </c>
      <c r="U27" s="60">
        <v>35</v>
      </c>
      <c r="V27" s="191">
        <v>7</v>
      </c>
      <c r="W27" s="60">
        <v>35</v>
      </c>
      <c r="X27" s="192">
        <v>7</v>
      </c>
      <c r="Y27" s="60">
        <v>32</v>
      </c>
      <c r="Z27" s="193">
        <v>7</v>
      </c>
      <c r="AA27" s="60">
        <v>30</v>
      </c>
    </row>
    <row r="28" spans="1:449" s="1" customFormat="1" ht="27">
      <c r="A28" s="116"/>
      <c r="B28" s="72"/>
      <c r="C28" s="36" t="s">
        <v>436</v>
      </c>
      <c r="D28" s="4">
        <v>17</v>
      </c>
      <c r="E28" s="111"/>
      <c r="F28" s="4">
        <v>17</v>
      </c>
      <c r="G28" s="61"/>
      <c r="H28" s="191">
        <v>21</v>
      </c>
      <c r="I28" s="61"/>
      <c r="J28" s="191">
        <v>25</v>
      </c>
      <c r="K28" s="61"/>
      <c r="L28" s="191">
        <v>18</v>
      </c>
      <c r="M28" s="61"/>
      <c r="N28" s="191">
        <v>21</v>
      </c>
      <c r="O28" s="61"/>
      <c r="P28" s="191">
        <v>19</v>
      </c>
      <c r="Q28" s="61"/>
      <c r="R28" s="191">
        <v>23</v>
      </c>
      <c r="S28" s="61"/>
      <c r="T28" s="191">
        <v>19</v>
      </c>
      <c r="U28" s="61"/>
      <c r="V28" s="191">
        <v>19</v>
      </c>
      <c r="W28" s="61"/>
      <c r="X28" s="192">
        <v>18</v>
      </c>
      <c r="Y28" s="61"/>
      <c r="Z28" s="193">
        <v>15</v>
      </c>
      <c r="AA28" s="61"/>
    </row>
    <row r="29" spans="1:449" s="1" customFormat="1" ht="27">
      <c r="A29" s="116"/>
      <c r="B29" s="72"/>
      <c r="C29" s="36" t="s">
        <v>468</v>
      </c>
      <c r="D29" s="4">
        <v>11</v>
      </c>
      <c r="E29" s="111"/>
      <c r="F29" s="6">
        <v>13</v>
      </c>
      <c r="G29" s="61"/>
      <c r="H29" s="191">
        <v>4</v>
      </c>
      <c r="I29" s="61"/>
      <c r="J29" s="191">
        <v>14</v>
      </c>
      <c r="K29" s="61"/>
      <c r="L29" s="191">
        <v>11</v>
      </c>
      <c r="M29" s="61"/>
      <c r="N29" s="191">
        <v>11</v>
      </c>
      <c r="O29" s="61"/>
      <c r="P29" s="191">
        <v>8</v>
      </c>
      <c r="Q29" s="61"/>
      <c r="R29" s="191">
        <v>7</v>
      </c>
      <c r="S29" s="61"/>
      <c r="T29" s="191">
        <v>6</v>
      </c>
      <c r="U29" s="61"/>
      <c r="V29" s="191">
        <v>6</v>
      </c>
      <c r="W29" s="61"/>
      <c r="X29" s="192">
        <v>6</v>
      </c>
      <c r="Y29" s="61"/>
      <c r="Z29" s="193">
        <v>8</v>
      </c>
      <c r="AA29" s="61"/>
    </row>
    <row r="30" spans="1:449" s="1" customFormat="1" ht="27">
      <c r="A30" s="116"/>
      <c r="B30" s="73"/>
      <c r="C30" s="36" t="s">
        <v>479</v>
      </c>
      <c r="D30" s="4">
        <v>2</v>
      </c>
      <c r="E30" s="100"/>
      <c r="F30" s="6">
        <v>3</v>
      </c>
      <c r="G30" s="69"/>
      <c r="H30" s="191">
        <v>13</v>
      </c>
      <c r="I30" s="69"/>
      <c r="J30" s="191">
        <v>4</v>
      </c>
      <c r="K30" s="69"/>
      <c r="L30" s="191">
        <v>4</v>
      </c>
      <c r="M30" s="69"/>
      <c r="N30" s="191">
        <v>5</v>
      </c>
      <c r="O30" s="69"/>
      <c r="P30" s="191">
        <v>3</v>
      </c>
      <c r="Q30" s="69"/>
      <c r="R30" s="191">
        <v>3</v>
      </c>
      <c r="S30" s="69"/>
      <c r="T30" s="191">
        <v>3</v>
      </c>
      <c r="U30" s="69"/>
      <c r="V30" s="191">
        <v>3</v>
      </c>
      <c r="W30" s="69"/>
      <c r="X30" s="192">
        <v>1</v>
      </c>
      <c r="Y30" s="69"/>
      <c r="Z30" s="193"/>
      <c r="AA30" s="69"/>
    </row>
    <row r="31" spans="1:449" s="8" customFormat="1" ht="33" customHeight="1">
      <c r="A31" s="116"/>
      <c r="B31" s="97" t="s">
        <v>480</v>
      </c>
      <c r="C31" s="35" t="s">
        <v>438</v>
      </c>
      <c r="D31" s="3"/>
      <c r="E31" s="90">
        <f>SUM(D31:D33)</f>
        <v>2</v>
      </c>
      <c r="F31" s="5"/>
      <c r="G31" s="62">
        <v>2</v>
      </c>
      <c r="H31" s="188"/>
      <c r="I31" s="62">
        <v>4</v>
      </c>
      <c r="J31" s="188"/>
      <c r="K31" s="62">
        <v>4</v>
      </c>
      <c r="L31" s="188"/>
      <c r="M31" s="62">
        <f>SUM(L31:L33)</f>
        <v>5</v>
      </c>
      <c r="N31" s="188">
        <v>1</v>
      </c>
      <c r="O31" s="62">
        <v>4</v>
      </c>
      <c r="P31" s="188">
        <v>1</v>
      </c>
      <c r="Q31" s="62">
        <f>SUM(P31:P33)</f>
        <v>3</v>
      </c>
      <c r="R31" s="188">
        <v>1</v>
      </c>
      <c r="S31" s="62">
        <v>4</v>
      </c>
      <c r="T31" s="188">
        <v>1</v>
      </c>
      <c r="U31" s="62">
        <v>5</v>
      </c>
      <c r="V31" s="188">
        <v>1</v>
      </c>
      <c r="W31" s="62">
        <v>5</v>
      </c>
      <c r="X31" s="189">
        <v>1</v>
      </c>
      <c r="Y31" s="62">
        <v>5</v>
      </c>
      <c r="Z31" s="190">
        <v>1</v>
      </c>
      <c r="AA31" s="62">
        <v>6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</row>
    <row r="32" spans="1:449" s="8" customFormat="1" ht="27">
      <c r="A32" s="116"/>
      <c r="B32" s="81"/>
      <c r="C32" s="35" t="s">
        <v>441</v>
      </c>
      <c r="D32" s="3"/>
      <c r="E32" s="98"/>
      <c r="F32" s="5">
        <v>1</v>
      </c>
      <c r="G32" s="70"/>
      <c r="H32" s="188">
        <v>2</v>
      </c>
      <c r="I32" s="70"/>
      <c r="J32" s="188">
        <v>2</v>
      </c>
      <c r="K32" s="70"/>
      <c r="L32" s="188">
        <v>3</v>
      </c>
      <c r="M32" s="70"/>
      <c r="N32" s="188">
        <v>1</v>
      </c>
      <c r="O32" s="70"/>
      <c r="P32" s="188">
        <v>1</v>
      </c>
      <c r="Q32" s="70"/>
      <c r="R32" s="188"/>
      <c r="S32" s="70"/>
      <c r="T32" s="188"/>
      <c r="U32" s="70"/>
      <c r="V32" s="188"/>
      <c r="W32" s="70"/>
      <c r="X32" s="189"/>
      <c r="Y32" s="70"/>
      <c r="Z32" s="190"/>
      <c r="AA32" s="70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</row>
    <row r="33" spans="1:449" s="8" customFormat="1" ht="27">
      <c r="A33" s="116"/>
      <c r="B33" s="82"/>
      <c r="C33" s="35" t="s">
        <v>468</v>
      </c>
      <c r="D33" s="3">
        <v>2</v>
      </c>
      <c r="E33" s="91"/>
      <c r="F33" s="5">
        <v>1</v>
      </c>
      <c r="G33" s="63"/>
      <c r="H33" s="188">
        <v>2</v>
      </c>
      <c r="I33" s="63"/>
      <c r="J33" s="188">
        <v>2</v>
      </c>
      <c r="K33" s="63"/>
      <c r="L33" s="188">
        <v>2</v>
      </c>
      <c r="M33" s="63"/>
      <c r="N33" s="188">
        <v>2</v>
      </c>
      <c r="O33" s="63"/>
      <c r="P33" s="188">
        <v>1</v>
      </c>
      <c r="Q33" s="63"/>
      <c r="R33" s="188">
        <v>3</v>
      </c>
      <c r="S33" s="63"/>
      <c r="T33" s="188">
        <v>4</v>
      </c>
      <c r="U33" s="63"/>
      <c r="V33" s="188">
        <v>4</v>
      </c>
      <c r="W33" s="63"/>
      <c r="X33" s="189">
        <v>4</v>
      </c>
      <c r="Y33" s="63"/>
      <c r="Z33" s="190">
        <v>5</v>
      </c>
      <c r="AA33" s="6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</row>
    <row r="34" spans="1:449" s="1" customFormat="1" ht="27">
      <c r="A34" s="116"/>
      <c r="B34" s="71" t="s">
        <v>481</v>
      </c>
      <c r="C34" s="36" t="s">
        <v>437</v>
      </c>
      <c r="D34" s="4"/>
      <c r="E34" s="99">
        <f>SUM(D34:D36)</f>
        <v>10</v>
      </c>
      <c r="F34" s="6"/>
      <c r="G34" s="60">
        <v>11</v>
      </c>
      <c r="H34" s="191"/>
      <c r="I34" s="60">
        <v>9</v>
      </c>
      <c r="J34" s="191"/>
      <c r="K34" s="60">
        <v>10</v>
      </c>
      <c r="L34" s="191"/>
      <c r="M34" s="60">
        <f>SUM(L34:L36)</f>
        <v>9</v>
      </c>
      <c r="N34" s="191"/>
      <c r="O34" s="60">
        <v>9</v>
      </c>
      <c r="P34" s="191">
        <v>1</v>
      </c>
      <c r="Q34" s="60">
        <f>SUM(P34:P36)</f>
        <v>10</v>
      </c>
      <c r="R34" s="191">
        <v>1</v>
      </c>
      <c r="S34" s="60">
        <v>15</v>
      </c>
      <c r="T34" s="191">
        <v>1</v>
      </c>
      <c r="U34" s="60">
        <v>14</v>
      </c>
      <c r="V34" s="191">
        <v>1</v>
      </c>
      <c r="W34" s="60">
        <v>13</v>
      </c>
      <c r="X34" s="192">
        <v>1</v>
      </c>
      <c r="Y34" s="60">
        <v>11</v>
      </c>
      <c r="Z34" s="193">
        <v>1</v>
      </c>
      <c r="AA34" s="60">
        <v>12</v>
      </c>
    </row>
    <row r="35" spans="1:449" s="1" customFormat="1" ht="27">
      <c r="A35" s="116"/>
      <c r="B35" s="72"/>
      <c r="C35" s="36" t="s">
        <v>441</v>
      </c>
      <c r="D35" s="4">
        <v>1</v>
      </c>
      <c r="E35" s="111"/>
      <c r="F35" s="6"/>
      <c r="G35" s="61"/>
      <c r="H35" s="191"/>
      <c r="I35" s="61"/>
      <c r="J35" s="191"/>
      <c r="K35" s="61"/>
      <c r="L35" s="191"/>
      <c r="M35" s="61"/>
      <c r="N35" s="191">
        <v>1</v>
      </c>
      <c r="O35" s="61"/>
      <c r="P35" s="191">
        <v>1</v>
      </c>
      <c r="Q35" s="61"/>
      <c r="R35" s="191">
        <v>1</v>
      </c>
      <c r="S35" s="61"/>
      <c r="T35" s="191">
        <v>1</v>
      </c>
      <c r="U35" s="61"/>
      <c r="V35" s="191"/>
      <c r="W35" s="61"/>
      <c r="X35" s="192"/>
      <c r="Y35" s="61"/>
      <c r="Z35" s="193"/>
      <c r="AA35" s="61"/>
    </row>
    <row r="36" spans="1:449" s="1" customFormat="1" ht="27">
      <c r="A36" s="116"/>
      <c r="B36" s="73"/>
      <c r="C36" s="36" t="s">
        <v>468</v>
      </c>
      <c r="D36" s="4">
        <v>9</v>
      </c>
      <c r="E36" s="100"/>
      <c r="F36" s="6">
        <v>11</v>
      </c>
      <c r="G36" s="69"/>
      <c r="H36" s="191">
        <v>9</v>
      </c>
      <c r="I36" s="69"/>
      <c r="J36" s="191">
        <v>10</v>
      </c>
      <c r="K36" s="69"/>
      <c r="L36" s="191">
        <v>9</v>
      </c>
      <c r="M36" s="69"/>
      <c r="N36" s="191">
        <v>8</v>
      </c>
      <c r="O36" s="69"/>
      <c r="P36" s="191">
        <v>8</v>
      </c>
      <c r="Q36" s="69"/>
      <c r="R36" s="191">
        <v>13</v>
      </c>
      <c r="S36" s="69"/>
      <c r="T36" s="191">
        <v>12</v>
      </c>
      <c r="U36" s="69"/>
      <c r="V36" s="191">
        <v>12</v>
      </c>
      <c r="W36" s="69"/>
      <c r="X36" s="192">
        <v>10</v>
      </c>
      <c r="Y36" s="69"/>
      <c r="Z36" s="193">
        <v>11</v>
      </c>
      <c r="AA36" s="69"/>
    </row>
    <row r="37" spans="1:449" s="8" customFormat="1" ht="27">
      <c r="A37" s="116"/>
      <c r="B37" s="118" t="s">
        <v>482</v>
      </c>
      <c r="C37" s="35" t="s">
        <v>439</v>
      </c>
      <c r="D37" s="3">
        <v>8</v>
      </c>
      <c r="E37" s="90">
        <f>SUM(D37:D39)</f>
        <v>35</v>
      </c>
      <c r="F37" s="5">
        <v>9</v>
      </c>
      <c r="G37" s="62">
        <v>36</v>
      </c>
      <c r="H37" s="188">
        <v>8</v>
      </c>
      <c r="I37" s="62">
        <v>32</v>
      </c>
      <c r="J37" s="188">
        <v>9</v>
      </c>
      <c r="K37" s="62">
        <v>33</v>
      </c>
      <c r="L37" s="188">
        <v>11</v>
      </c>
      <c r="M37" s="62">
        <f>SUM(L37:L39)</f>
        <v>26</v>
      </c>
      <c r="N37" s="188">
        <v>8</v>
      </c>
      <c r="O37" s="62">
        <v>25</v>
      </c>
      <c r="P37" s="188">
        <v>1</v>
      </c>
      <c r="Q37" s="62">
        <f>SUM(P37:P39)</f>
        <v>14</v>
      </c>
      <c r="R37" s="188">
        <v>1</v>
      </c>
      <c r="S37" s="62">
        <v>15</v>
      </c>
      <c r="T37" s="188"/>
      <c r="U37" s="62">
        <v>16</v>
      </c>
      <c r="V37" s="188"/>
      <c r="W37" s="62">
        <v>17</v>
      </c>
      <c r="X37" s="189"/>
      <c r="Y37" s="62">
        <v>13</v>
      </c>
      <c r="Z37" s="190"/>
      <c r="AA37" s="62">
        <v>15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</row>
    <row r="38" spans="1:449" s="8" customFormat="1" ht="27">
      <c r="A38" s="116"/>
      <c r="B38" s="119"/>
      <c r="C38" s="35" t="s">
        <v>436</v>
      </c>
      <c r="D38" s="3">
        <v>14</v>
      </c>
      <c r="E38" s="98"/>
      <c r="F38" s="3">
        <v>15</v>
      </c>
      <c r="G38" s="70"/>
      <c r="H38" s="188">
        <v>13</v>
      </c>
      <c r="I38" s="70"/>
      <c r="J38" s="188">
        <v>10</v>
      </c>
      <c r="K38" s="70"/>
      <c r="L38" s="188">
        <v>4</v>
      </c>
      <c r="M38" s="70"/>
      <c r="N38" s="188">
        <v>5</v>
      </c>
      <c r="O38" s="70"/>
      <c r="P38" s="188">
        <v>5</v>
      </c>
      <c r="Q38" s="70"/>
      <c r="R38" s="188">
        <v>5</v>
      </c>
      <c r="S38" s="70"/>
      <c r="T38" s="188">
        <v>7</v>
      </c>
      <c r="U38" s="70"/>
      <c r="V38" s="188">
        <v>7</v>
      </c>
      <c r="W38" s="70"/>
      <c r="X38" s="189">
        <v>6</v>
      </c>
      <c r="Y38" s="70"/>
      <c r="Z38" s="190">
        <v>8</v>
      </c>
      <c r="AA38" s="70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</row>
    <row r="39" spans="1:449" s="8" customFormat="1" ht="27">
      <c r="A39" s="116"/>
      <c r="B39" s="120"/>
      <c r="C39" s="35" t="s">
        <v>468</v>
      </c>
      <c r="D39" s="3">
        <v>13</v>
      </c>
      <c r="E39" s="91"/>
      <c r="F39" s="5">
        <v>12</v>
      </c>
      <c r="G39" s="63"/>
      <c r="H39" s="188">
        <v>11</v>
      </c>
      <c r="I39" s="63"/>
      <c r="J39" s="188">
        <v>14</v>
      </c>
      <c r="K39" s="63"/>
      <c r="L39" s="188">
        <v>11</v>
      </c>
      <c r="M39" s="63"/>
      <c r="N39" s="188">
        <v>12</v>
      </c>
      <c r="O39" s="63"/>
      <c r="P39" s="188">
        <v>8</v>
      </c>
      <c r="Q39" s="63"/>
      <c r="R39" s="188">
        <v>9</v>
      </c>
      <c r="S39" s="63"/>
      <c r="T39" s="188">
        <v>9</v>
      </c>
      <c r="U39" s="63"/>
      <c r="V39" s="188">
        <v>10</v>
      </c>
      <c r="W39" s="63"/>
      <c r="X39" s="189">
        <v>7</v>
      </c>
      <c r="Y39" s="63"/>
      <c r="Z39" s="190">
        <v>7</v>
      </c>
      <c r="AA39" s="63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</row>
    <row r="40" spans="1:449" s="1" customFormat="1" ht="27">
      <c r="A40" s="116"/>
      <c r="B40" s="66" t="s">
        <v>483</v>
      </c>
      <c r="C40" s="36" t="s">
        <v>437</v>
      </c>
      <c r="D40" s="4"/>
      <c r="E40" s="99">
        <f>SUM(D40:D42)</f>
        <v>2</v>
      </c>
      <c r="F40" s="6">
        <v>1</v>
      </c>
      <c r="G40" s="60">
        <v>2</v>
      </c>
      <c r="H40" s="191">
        <v>1</v>
      </c>
      <c r="I40" s="60">
        <v>4</v>
      </c>
      <c r="J40" s="191">
        <v>1</v>
      </c>
      <c r="K40" s="60">
        <v>5</v>
      </c>
      <c r="L40" s="191">
        <v>1</v>
      </c>
      <c r="M40" s="60">
        <f>SUM(L40:L42)</f>
        <v>5</v>
      </c>
      <c r="N40" s="191">
        <v>1</v>
      </c>
      <c r="O40" s="60">
        <v>5</v>
      </c>
      <c r="P40" s="191">
        <v>1</v>
      </c>
      <c r="Q40" s="60">
        <f>SUM(P40:P42)</f>
        <v>5</v>
      </c>
      <c r="R40" s="191">
        <v>1</v>
      </c>
      <c r="S40" s="60">
        <v>5</v>
      </c>
      <c r="T40" s="191">
        <v>1</v>
      </c>
      <c r="U40" s="60">
        <v>4</v>
      </c>
      <c r="V40" s="191">
        <v>1</v>
      </c>
      <c r="W40" s="60">
        <v>4</v>
      </c>
      <c r="X40" s="192"/>
      <c r="Y40" s="60">
        <v>4</v>
      </c>
      <c r="Z40" s="192"/>
      <c r="AA40" s="60">
        <v>3</v>
      </c>
    </row>
    <row r="41" spans="1:449" s="1" customFormat="1" ht="27">
      <c r="A41" s="116"/>
      <c r="B41" s="67"/>
      <c r="C41" s="36" t="s">
        <v>436</v>
      </c>
      <c r="D41" s="4"/>
      <c r="E41" s="111"/>
      <c r="F41" s="4"/>
      <c r="G41" s="61"/>
      <c r="H41" s="191"/>
      <c r="I41" s="61"/>
      <c r="J41" s="191"/>
      <c r="K41" s="61"/>
      <c r="L41" s="191"/>
      <c r="M41" s="61"/>
      <c r="N41" s="191"/>
      <c r="O41" s="61"/>
      <c r="P41" s="191"/>
      <c r="Q41" s="61"/>
      <c r="R41" s="191">
        <v>1</v>
      </c>
      <c r="S41" s="61"/>
      <c r="T41" s="191">
        <v>1</v>
      </c>
      <c r="U41" s="61"/>
      <c r="V41" s="191">
        <v>1</v>
      </c>
      <c r="W41" s="61"/>
      <c r="X41" s="192">
        <v>1</v>
      </c>
      <c r="Y41" s="61">
        <v>4</v>
      </c>
      <c r="Z41" s="192">
        <v>1</v>
      </c>
      <c r="AA41" s="61">
        <v>3</v>
      </c>
    </row>
    <row r="42" spans="1:449" s="1" customFormat="1" ht="27">
      <c r="A42" s="116"/>
      <c r="B42" s="68"/>
      <c r="C42" s="36" t="s">
        <v>468</v>
      </c>
      <c r="D42" s="4">
        <v>2</v>
      </c>
      <c r="E42" s="100"/>
      <c r="F42" s="6">
        <v>1</v>
      </c>
      <c r="G42" s="69"/>
      <c r="H42" s="191">
        <v>3</v>
      </c>
      <c r="I42" s="69"/>
      <c r="J42" s="191">
        <v>4</v>
      </c>
      <c r="K42" s="69"/>
      <c r="L42" s="191">
        <v>4</v>
      </c>
      <c r="M42" s="69"/>
      <c r="N42" s="191">
        <v>4</v>
      </c>
      <c r="O42" s="69"/>
      <c r="P42" s="191">
        <v>4</v>
      </c>
      <c r="Q42" s="69"/>
      <c r="R42" s="191">
        <v>3</v>
      </c>
      <c r="S42" s="69"/>
      <c r="T42" s="191">
        <v>2</v>
      </c>
      <c r="U42" s="69"/>
      <c r="V42" s="191">
        <v>2</v>
      </c>
      <c r="W42" s="69"/>
      <c r="X42" s="192">
        <v>3</v>
      </c>
      <c r="Y42" s="69"/>
      <c r="Z42" s="192">
        <v>2</v>
      </c>
      <c r="AA42" s="69"/>
    </row>
    <row r="43" spans="1:449" s="1" customFormat="1" ht="27">
      <c r="A43" s="116"/>
      <c r="B43" s="118" t="s">
        <v>484</v>
      </c>
      <c r="C43" s="35" t="s">
        <v>436</v>
      </c>
      <c r="D43" s="3">
        <v>1</v>
      </c>
      <c r="E43" s="90">
        <f>SUM(D43:D44)</f>
        <v>1</v>
      </c>
      <c r="F43" s="3">
        <v>1</v>
      </c>
      <c r="G43" s="90">
        <v>1</v>
      </c>
      <c r="H43" s="188">
        <v>1</v>
      </c>
      <c r="I43" s="62">
        <v>1</v>
      </c>
      <c r="J43" s="188">
        <v>1</v>
      </c>
      <c r="K43" s="62">
        <v>1</v>
      </c>
      <c r="L43" s="188"/>
      <c r="M43" s="62">
        <f>SUM(L44)</f>
        <v>0</v>
      </c>
      <c r="N43" s="188"/>
      <c r="O43" s="62"/>
      <c r="P43" s="188"/>
      <c r="Q43" s="62"/>
      <c r="R43" s="188"/>
      <c r="S43" s="62"/>
      <c r="T43" s="188"/>
      <c r="U43" s="62"/>
      <c r="V43" s="188"/>
      <c r="W43" s="62"/>
      <c r="X43" s="189"/>
      <c r="Y43" s="62">
        <v>1</v>
      </c>
      <c r="Z43" s="189"/>
      <c r="AA43" s="62">
        <v>1</v>
      </c>
    </row>
    <row r="44" spans="1:449" s="8" customFormat="1" ht="27">
      <c r="A44" s="116"/>
      <c r="B44" s="120"/>
      <c r="C44" s="35" t="s">
        <v>468</v>
      </c>
      <c r="D44" s="3"/>
      <c r="E44" s="91"/>
      <c r="F44" s="5"/>
      <c r="G44" s="91"/>
      <c r="H44" s="188"/>
      <c r="I44" s="63"/>
      <c r="J44" s="188"/>
      <c r="K44" s="63"/>
      <c r="L44" s="188"/>
      <c r="M44" s="63"/>
      <c r="N44" s="188"/>
      <c r="O44" s="63"/>
      <c r="P44" s="188"/>
      <c r="Q44" s="63"/>
      <c r="R44" s="188"/>
      <c r="S44" s="63"/>
      <c r="T44" s="188"/>
      <c r="U44" s="63"/>
      <c r="V44" s="188"/>
      <c r="W44" s="63"/>
      <c r="X44" s="189">
        <v>1</v>
      </c>
      <c r="Y44" s="63"/>
      <c r="Z44" s="190">
        <v>1</v>
      </c>
      <c r="AA44" s="6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</row>
    <row r="45" spans="1:449" s="1" customFormat="1" ht="27">
      <c r="A45" s="116"/>
      <c r="B45" s="71" t="s">
        <v>485</v>
      </c>
      <c r="C45" s="36" t="s">
        <v>437</v>
      </c>
      <c r="D45" s="4">
        <v>55</v>
      </c>
      <c r="E45" s="99">
        <f>SUM(D45:D47)</f>
        <v>82</v>
      </c>
      <c r="F45" s="6">
        <v>61</v>
      </c>
      <c r="G45" s="60">
        <v>87</v>
      </c>
      <c r="H45" s="191">
        <v>50</v>
      </c>
      <c r="I45" s="60">
        <v>77</v>
      </c>
      <c r="J45" s="191">
        <v>55</v>
      </c>
      <c r="K45" s="60">
        <v>88</v>
      </c>
      <c r="L45" s="191">
        <v>24</v>
      </c>
      <c r="M45" s="60">
        <f>SUM(L45:L47)</f>
        <v>57</v>
      </c>
      <c r="N45" s="191">
        <v>40</v>
      </c>
      <c r="O45" s="60">
        <v>72</v>
      </c>
      <c r="P45" s="191">
        <v>11</v>
      </c>
      <c r="Q45" s="60">
        <f>SUM(P45:P47)</f>
        <v>36</v>
      </c>
      <c r="R45" s="191">
        <v>12</v>
      </c>
      <c r="S45" s="60">
        <v>36</v>
      </c>
      <c r="T45" s="191">
        <v>2</v>
      </c>
      <c r="U45" s="60">
        <v>22</v>
      </c>
      <c r="V45" s="191">
        <v>3</v>
      </c>
      <c r="W45" s="60">
        <v>26</v>
      </c>
      <c r="X45" s="192">
        <v>1</v>
      </c>
      <c r="Y45" s="60">
        <v>18</v>
      </c>
      <c r="Z45" s="193">
        <v>1</v>
      </c>
      <c r="AA45" s="60">
        <v>18</v>
      </c>
    </row>
    <row r="46" spans="1:449" s="1" customFormat="1" ht="27">
      <c r="A46" s="116"/>
      <c r="B46" s="72"/>
      <c r="C46" s="36" t="s">
        <v>436</v>
      </c>
      <c r="D46" s="4">
        <v>20</v>
      </c>
      <c r="E46" s="111"/>
      <c r="F46" s="4">
        <v>19</v>
      </c>
      <c r="G46" s="61"/>
      <c r="H46" s="191">
        <v>20</v>
      </c>
      <c r="I46" s="61"/>
      <c r="J46" s="191">
        <v>23</v>
      </c>
      <c r="K46" s="61"/>
      <c r="L46" s="191">
        <v>22</v>
      </c>
      <c r="M46" s="61"/>
      <c r="N46" s="191">
        <v>23</v>
      </c>
      <c r="O46" s="61"/>
      <c r="P46" s="191">
        <v>17</v>
      </c>
      <c r="Q46" s="61"/>
      <c r="R46" s="191">
        <v>17</v>
      </c>
      <c r="S46" s="61"/>
      <c r="T46" s="191">
        <v>14</v>
      </c>
      <c r="U46" s="61"/>
      <c r="V46" s="191">
        <v>17</v>
      </c>
      <c r="W46" s="61"/>
      <c r="X46" s="192">
        <v>11</v>
      </c>
      <c r="Y46" s="61"/>
      <c r="Z46" s="193">
        <v>11</v>
      </c>
      <c r="AA46" s="61"/>
    </row>
    <row r="47" spans="1:449" s="1" customFormat="1" ht="27">
      <c r="A47" s="116"/>
      <c r="B47" s="73"/>
      <c r="C47" s="36" t="s">
        <v>473</v>
      </c>
      <c r="D47" s="4">
        <v>7</v>
      </c>
      <c r="E47" s="100"/>
      <c r="F47" s="6">
        <v>7</v>
      </c>
      <c r="G47" s="69"/>
      <c r="H47" s="191">
        <v>7</v>
      </c>
      <c r="I47" s="69"/>
      <c r="J47" s="191">
        <v>10</v>
      </c>
      <c r="K47" s="69"/>
      <c r="L47" s="191">
        <v>11</v>
      </c>
      <c r="M47" s="69"/>
      <c r="N47" s="191">
        <v>9</v>
      </c>
      <c r="O47" s="69"/>
      <c r="P47" s="191">
        <v>8</v>
      </c>
      <c r="Q47" s="69"/>
      <c r="R47" s="191">
        <v>7</v>
      </c>
      <c r="S47" s="69"/>
      <c r="T47" s="191">
        <v>6</v>
      </c>
      <c r="U47" s="69"/>
      <c r="V47" s="191">
        <v>6</v>
      </c>
      <c r="W47" s="69"/>
      <c r="X47" s="192">
        <v>6</v>
      </c>
      <c r="Y47" s="69"/>
      <c r="Z47" s="193">
        <v>6</v>
      </c>
      <c r="AA47" s="69"/>
    </row>
    <row r="48" spans="1:449" s="8" customFormat="1" ht="27">
      <c r="A48" s="116"/>
      <c r="B48" s="80" t="s">
        <v>426</v>
      </c>
      <c r="C48" s="35" t="s">
        <v>437</v>
      </c>
      <c r="D48" s="3"/>
      <c r="E48" s="90">
        <f>SUM(D48:D50)</f>
        <v>2</v>
      </c>
      <c r="F48" s="5"/>
      <c r="G48" s="62">
        <v>2</v>
      </c>
      <c r="H48" s="188"/>
      <c r="I48" s="62">
        <v>3</v>
      </c>
      <c r="J48" s="188"/>
      <c r="K48" s="62">
        <v>2</v>
      </c>
      <c r="L48" s="188"/>
      <c r="M48" s="62">
        <f>SUM(L48:L50)</f>
        <v>3</v>
      </c>
      <c r="N48" s="188"/>
      <c r="O48" s="62">
        <v>3</v>
      </c>
      <c r="P48" s="188"/>
      <c r="Q48" s="62">
        <f>SUM(P48:P50)</f>
        <v>3</v>
      </c>
      <c r="R48" s="188"/>
      <c r="S48" s="62">
        <v>3</v>
      </c>
      <c r="T48" s="188"/>
      <c r="U48" s="62">
        <v>2</v>
      </c>
      <c r="V48" s="188"/>
      <c r="W48" s="62">
        <v>2</v>
      </c>
      <c r="X48" s="189"/>
      <c r="Y48" s="62">
        <v>3</v>
      </c>
      <c r="Z48" s="190">
        <v>1</v>
      </c>
      <c r="AA48" s="62">
        <v>3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</row>
    <row r="49" spans="1:449" s="8" customFormat="1" ht="27">
      <c r="A49" s="116"/>
      <c r="B49" s="81"/>
      <c r="C49" s="35" t="s">
        <v>436</v>
      </c>
      <c r="D49" s="3"/>
      <c r="E49" s="98"/>
      <c r="F49" s="3"/>
      <c r="G49" s="70"/>
      <c r="H49" s="188"/>
      <c r="I49" s="70"/>
      <c r="J49" s="188"/>
      <c r="K49" s="70"/>
      <c r="L49" s="188">
        <v>1</v>
      </c>
      <c r="M49" s="70"/>
      <c r="N49" s="188">
        <v>1</v>
      </c>
      <c r="O49" s="70"/>
      <c r="P49" s="188">
        <v>1</v>
      </c>
      <c r="Q49" s="70"/>
      <c r="R49" s="188">
        <v>1</v>
      </c>
      <c r="S49" s="70"/>
      <c r="T49" s="188">
        <v>1</v>
      </c>
      <c r="U49" s="70"/>
      <c r="V49" s="188">
        <v>1</v>
      </c>
      <c r="W49" s="70"/>
      <c r="X49" s="189">
        <v>2</v>
      </c>
      <c r="Y49" s="70"/>
      <c r="Z49" s="190">
        <v>2</v>
      </c>
      <c r="AA49" s="70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</row>
    <row r="50" spans="1:449" s="8" customFormat="1" ht="27">
      <c r="A50" s="116"/>
      <c r="B50" s="82"/>
      <c r="C50" s="35" t="s">
        <v>468</v>
      </c>
      <c r="D50" s="3">
        <v>2</v>
      </c>
      <c r="E50" s="91"/>
      <c r="F50" s="5">
        <v>2</v>
      </c>
      <c r="G50" s="63"/>
      <c r="H50" s="188">
        <v>3</v>
      </c>
      <c r="I50" s="63"/>
      <c r="J50" s="188">
        <v>2</v>
      </c>
      <c r="K50" s="63"/>
      <c r="L50" s="188">
        <v>2</v>
      </c>
      <c r="M50" s="63"/>
      <c r="N50" s="188">
        <v>2</v>
      </c>
      <c r="O50" s="63"/>
      <c r="P50" s="188">
        <v>2</v>
      </c>
      <c r="Q50" s="63"/>
      <c r="R50" s="188">
        <v>2</v>
      </c>
      <c r="S50" s="63"/>
      <c r="T50" s="188">
        <v>1</v>
      </c>
      <c r="U50" s="63"/>
      <c r="V50" s="188">
        <v>1</v>
      </c>
      <c r="W50" s="63"/>
      <c r="X50" s="189">
        <v>1</v>
      </c>
      <c r="Y50" s="63"/>
      <c r="Z50" s="190"/>
      <c r="AA50" s="63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</row>
    <row r="51" spans="1:449" s="1" customFormat="1" ht="27">
      <c r="A51" s="116"/>
      <c r="B51" s="66" t="s">
        <v>486</v>
      </c>
      <c r="C51" s="36" t="s">
        <v>437</v>
      </c>
      <c r="D51" s="4">
        <v>70</v>
      </c>
      <c r="E51" s="99">
        <f>SUM(D51:D54)</f>
        <v>172</v>
      </c>
      <c r="F51" s="6">
        <v>73</v>
      </c>
      <c r="G51" s="60">
        <v>173</v>
      </c>
      <c r="H51" s="191">
        <v>59</v>
      </c>
      <c r="I51" s="60">
        <v>148</v>
      </c>
      <c r="J51" s="191">
        <v>61</v>
      </c>
      <c r="K51" s="60">
        <v>149</v>
      </c>
      <c r="L51" s="191">
        <v>49</v>
      </c>
      <c r="M51" s="60">
        <f>SUM(L51:L54)</f>
        <v>135</v>
      </c>
      <c r="N51" s="191">
        <v>54</v>
      </c>
      <c r="O51" s="60">
        <v>146</v>
      </c>
      <c r="P51" s="191">
        <v>26</v>
      </c>
      <c r="Q51" s="60">
        <f>SUM(P51:P53)</f>
        <v>109</v>
      </c>
      <c r="R51" s="191">
        <v>30</v>
      </c>
      <c r="S51" s="60">
        <v>114</v>
      </c>
      <c r="T51" s="191">
        <v>9</v>
      </c>
      <c r="U51" s="60">
        <v>82</v>
      </c>
      <c r="V51" s="191">
        <v>9</v>
      </c>
      <c r="W51" s="60">
        <v>81</v>
      </c>
      <c r="X51" s="192">
        <v>1</v>
      </c>
      <c r="Y51" s="60">
        <v>73</v>
      </c>
      <c r="Z51" s="193">
        <v>1</v>
      </c>
      <c r="AA51" s="60">
        <v>64</v>
      </c>
    </row>
    <row r="52" spans="1:449" s="1" customFormat="1" ht="27">
      <c r="A52" s="116"/>
      <c r="B52" s="67"/>
      <c r="C52" s="36" t="s">
        <v>436</v>
      </c>
      <c r="D52" s="4">
        <v>55</v>
      </c>
      <c r="E52" s="111"/>
      <c r="F52" s="4">
        <v>50</v>
      </c>
      <c r="G52" s="61"/>
      <c r="H52" s="191">
        <v>39</v>
      </c>
      <c r="I52" s="61"/>
      <c r="J52" s="191">
        <v>38</v>
      </c>
      <c r="K52" s="61"/>
      <c r="L52" s="191">
        <v>40</v>
      </c>
      <c r="M52" s="61"/>
      <c r="N52" s="191">
        <v>45</v>
      </c>
      <c r="O52" s="61"/>
      <c r="P52" s="191">
        <v>40</v>
      </c>
      <c r="Q52" s="61"/>
      <c r="R52" s="191">
        <v>46</v>
      </c>
      <c r="S52" s="61"/>
      <c r="T52" s="191">
        <v>37</v>
      </c>
      <c r="U52" s="61"/>
      <c r="V52" s="191">
        <v>35</v>
      </c>
      <c r="W52" s="61"/>
      <c r="X52" s="192">
        <v>40</v>
      </c>
      <c r="Y52" s="61"/>
      <c r="Z52" s="193">
        <v>33</v>
      </c>
      <c r="AA52" s="61"/>
    </row>
    <row r="53" spans="1:449" s="1" customFormat="1" ht="27">
      <c r="A53" s="116"/>
      <c r="B53" s="67"/>
      <c r="C53" s="36" t="s">
        <v>468</v>
      </c>
      <c r="D53" s="4">
        <v>47</v>
      </c>
      <c r="E53" s="111"/>
      <c r="F53" s="6">
        <v>50</v>
      </c>
      <c r="G53" s="61"/>
      <c r="H53" s="191">
        <v>49</v>
      </c>
      <c r="I53" s="61"/>
      <c r="J53" s="191">
        <v>49</v>
      </c>
      <c r="K53" s="61"/>
      <c r="L53" s="191">
        <v>45</v>
      </c>
      <c r="M53" s="61"/>
      <c r="N53" s="191">
        <v>46</v>
      </c>
      <c r="O53" s="61"/>
      <c r="P53" s="191">
        <v>43</v>
      </c>
      <c r="Q53" s="61"/>
      <c r="R53" s="191">
        <v>38</v>
      </c>
      <c r="S53" s="61"/>
      <c r="T53" s="191">
        <v>36</v>
      </c>
      <c r="U53" s="61"/>
      <c r="V53" s="191">
        <v>37</v>
      </c>
      <c r="W53" s="61"/>
      <c r="X53" s="192">
        <v>32</v>
      </c>
      <c r="Y53" s="61"/>
      <c r="Z53" s="193">
        <v>30</v>
      </c>
      <c r="AA53" s="61"/>
    </row>
    <row r="54" spans="1:449" s="1" customFormat="1" ht="27">
      <c r="A54" s="116"/>
      <c r="B54" s="68"/>
      <c r="C54" s="36" t="s">
        <v>479</v>
      </c>
      <c r="D54" s="4"/>
      <c r="E54" s="100"/>
      <c r="F54" s="6"/>
      <c r="G54" s="69"/>
      <c r="H54" s="191">
        <v>1</v>
      </c>
      <c r="I54" s="69"/>
      <c r="J54" s="191">
        <v>1</v>
      </c>
      <c r="K54" s="69"/>
      <c r="L54" s="191">
        <v>1</v>
      </c>
      <c r="M54" s="69"/>
      <c r="N54" s="191">
        <v>1</v>
      </c>
      <c r="O54" s="69"/>
      <c r="P54" s="191"/>
      <c r="Q54" s="69"/>
      <c r="R54" s="191"/>
      <c r="S54" s="69"/>
      <c r="T54" s="191"/>
      <c r="U54" s="69"/>
      <c r="V54" s="191"/>
      <c r="W54" s="69"/>
      <c r="X54" s="192"/>
      <c r="Y54" s="69"/>
      <c r="Z54" s="193"/>
      <c r="AA54" s="69"/>
    </row>
    <row r="55" spans="1:449" s="12" customFormat="1" ht="27">
      <c r="A55" s="116"/>
      <c r="B55" s="26" t="s">
        <v>487</v>
      </c>
      <c r="C55" s="35" t="s">
        <v>437</v>
      </c>
      <c r="D55" s="3">
        <v>1</v>
      </c>
      <c r="E55" s="19">
        <f>SUM(D55)</f>
        <v>1</v>
      </c>
      <c r="F55" s="5">
        <v>1</v>
      </c>
      <c r="G55" s="9">
        <v>1</v>
      </c>
      <c r="H55" s="194">
        <v>1</v>
      </c>
      <c r="I55" s="10">
        <v>1</v>
      </c>
      <c r="J55" s="194">
        <v>1</v>
      </c>
      <c r="K55" s="10">
        <v>1</v>
      </c>
      <c r="L55" s="194">
        <v>1</v>
      </c>
      <c r="M55" s="10">
        <f>SUM(L55)</f>
        <v>1</v>
      </c>
      <c r="N55" s="194">
        <v>1</v>
      </c>
      <c r="O55" s="10">
        <v>1</v>
      </c>
      <c r="P55" s="194">
        <v>1</v>
      </c>
      <c r="Q55" s="10">
        <f>SUM(P55)</f>
        <v>1</v>
      </c>
      <c r="R55" s="194">
        <v>1</v>
      </c>
      <c r="S55" s="10">
        <v>1</v>
      </c>
      <c r="T55" s="194"/>
      <c r="U55" s="10"/>
      <c r="V55" s="194"/>
      <c r="W55" s="10"/>
      <c r="X55" s="195"/>
      <c r="Y55" s="10"/>
      <c r="Z55" s="196"/>
      <c r="AA55" s="10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</row>
    <row r="56" spans="1:449" s="1" customFormat="1" ht="27">
      <c r="A56" s="116"/>
      <c r="B56" s="71" t="s">
        <v>488</v>
      </c>
      <c r="C56" s="36" t="s">
        <v>437</v>
      </c>
      <c r="D56" s="4">
        <v>3</v>
      </c>
      <c r="E56" s="99">
        <f>SUM(D56:D58)</f>
        <v>4</v>
      </c>
      <c r="F56" s="6">
        <v>3</v>
      </c>
      <c r="G56" s="60">
        <v>5</v>
      </c>
      <c r="H56" s="191">
        <v>3</v>
      </c>
      <c r="I56" s="60">
        <v>6</v>
      </c>
      <c r="J56" s="191">
        <v>3</v>
      </c>
      <c r="K56" s="60">
        <v>6</v>
      </c>
      <c r="L56" s="191">
        <v>3</v>
      </c>
      <c r="M56" s="60">
        <f>SUM(L56:L58)</f>
        <v>7</v>
      </c>
      <c r="N56" s="191">
        <v>3</v>
      </c>
      <c r="O56" s="60">
        <v>7</v>
      </c>
      <c r="P56" s="191">
        <v>4</v>
      </c>
      <c r="Q56" s="60">
        <f>SUM(P56:P58)</f>
        <v>7</v>
      </c>
      <c r="R56" s="191">
        <v>3</v>
      </c>
      <c r="S56" s="60">
        <v>7</v>
      </c>
      <c r="T56" s="191">
        <v>5</v>
      </c>
      <c r="U56" s="60">
        <v>9</v>
      </c>
      <c r="V56" s="191">
        <v>5</v>
      </c>
      <c r="W56" s="60">
        <v>9</v>
      </c>
      <c r="X56" s="192">
        <v>5</v>
      </c>
      <c r="Y56" s="60">
        <v>8</v>
      </c>
      <c r="Z56" s="193">
        <v>5</v>
      </c>
      <c r="AA56" s="60">
        <v>8</v>
      </c>
    </row>
    <row r="57" spans="1:449" s="1" customFormat="1" ht="27">
      <c r="A57" s="116"/>
      <c r="B57" s="72"/>
      <c r="C57" s="36" t="s">
        <v>436</v>
      </c>
      <c r="D57" s="4"/>
      <c r="E57" s="111"/>
      <c r="F57" s="4">
        <v>1</v>
      </c>
      <c r="G57" s="61"/>
      <c r="H57" s="191">
        <v>2</v>
      </c>
      <c r="I57" s="61"/>
      <c r="J57" s="191">
        <v>2</v>
      </c>
      <c r="K57" s="61"/>
      <c r="L57" s="191">
        <v>3</v>
      </c>
      <c r="M57" s="61"/>
      <c r="N57" s="191">
        <v>3</v>
      </c>
      <c r="O57" s="61"/>
      <c r="P57" s="191">
        <v>2</v>
      </c>
      <c r="Q57" s="61"/>
      <c r="R57" s="191">
        <v>3</v>
      </c>
      <c r="S57" s="61"/>
      <c r="T57" s="191">
        <v>3</v>
      </c>
      <c r="U57" s="61"/>
      <c r="V57" s="191">
        <v>3</v>
      </c>
      <c r="W57" s="61"/>
      <c r="X57" s="192">
        <v>2</v>
      </c>
      <c r="Y57" s="61"/>
      <c r="Z57" s="193">
        <v>3</v>
      </c>
      <c r="AA57" s="61"/>
    </row>
    <row r="58" spans="1:449" s="1" customFormat="1" ht="27">
      <c r="A58" s="116"/>
      <c r="B58" s="73"/>
      <c r="C58" s="36" t="s">
        <v>468</v>
      </c>
      <c r="D58" s="4">
        <v>1</v>
      </c>
      <c r="E58" s="100"/>
      <c r="F58" s="6">
        <v>1</v>
      </c>
      <c r="G58" s="69"/>
      <c r="H58" s="191">
        <v>1</v>
      </c>
      <c r="I58" s="69"/>
      <c r="J58" s="191">
        <v>1</v>
      </c>
      <c r="K58" s="69"/>
      <c r="L58" s="191">
        <v>1</v>
      </c>
      <c r="M58" s="69"/>
      <c r="N58" s="191">
        <v>1</v>
      </c>
      <c r="O58" s="69"/>
      <c r="P58" s="191">
        <v>1</v>
      </c>
      <c r="Q58" s="69"/>
      <c r="R58" s="191">
        <v>1</v>
      </c>
      <c r="S58" s="69"/>
      <c r="T58" s="191">
        <v>1</v>
      </c>
      <c r="U58" s="69"/>
      <c r="V58" s="191">
        <v>1</v>
      </c>
      <c r="W58" s="69"/>
      <c r="X58" s="192">
        <v>1</v>
      </c>
      <c r="Y58" s="69"/>
      <c r="Z58" s="193"/>
      <c r="AA58" s="69"/>
    </row>
    <row r="59" spans="1:449" s="8" customFormat="1" ht="27">
      <c r="A59" s="116"/>
      <c r="B59" s="27" t="s">
        <v>489</v>
      </c>
      <c r="C59" s="35" t="s">
        <v>437</v>
      </c>
      <c r="D59" s="3"/>
      <c r="E59" s="19"/>
      <c r="F59" s="5"/>
      <c r="G59" s="9"/>
      <c r="H59" s="188"/>
      <c r="I59" s="9"/>
      <c r="J59" s="188"/>
      <c r="K59" s="9"/>
      <c r="L59" s="188"/>
      <c r="M59" s="9">
        <f>SUM(L59)</f>
        <v>0</v>
      </c>
      <c r="N59" s="188"/>
      <c r="O59" s="9"/>
      <c r="P59" s="188"/>
      <c r="Q59" s="9"/>
      <c r="R59" s="188"/>
      <c r="S59" s="9"/>
      <c r="T59" s="188"/>
      <c r="U59" s="9"/>
      <c r="V59" s="188"/>
      <c r="W59" s="9"/>
      <c r="X59" s="189">
        <v>1</v>
      </c>
      <c r="Y59" s="9">
        <v>1</v>
      </c>
      <c r="Z59" s="190">
        <v>1</v>
      </c>
      <c r="AA59" s="9">
        <v>1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</row>
    <row r="60" spans="1:449" s="11" customFormat="1" ht="27">
      <c r="A60" s="116"/>
      <c r="B60" s="149" t="s">
        <v>490</v>
      </c>
      <c r="C60" s="37" t="s">
        <v>491</v>
      </c>
      <c r="D60" s="13">
        <v>2</v>
      </c>
      <c r="E60" s="95">
        <f>SUM(D60:D61)</f>
        <v>5</v>
      </c>
      <c r="F60" s="13">
        <v>3</v>
      </c>
      <c r="G60" s="95">
        <v>6</v>
      </c>
      <c r="H60" s="197">
        <v>1</v>
      </c>
      <c r="I60" s="106">
        <v>4</v>
      </c>
      <c r="J60" s="197">
        <v>1</v>
      </c>
      <c r="K60" s="106">
        <v>5</v>
      </c>
      <c r="L60" s="197">
        <v>2</v>
      </c>
      <c r="M60" s="106">
        <f>SUM(L60:L61)</f>
        <v>5</v>
      </c>
      <c r="N60" s="197">
        <v>2</v>
      </c>
      <c r="O60" s="106">
        <v>5</v>
      </c>
      <c r="P60" s="197">
        <v>3</v>
      </c>
      <c r="Q60" s="106">
        <f>SUM(P60:P61)</f>
        <v>5</v>
      </c>
      <c r="R60" s="197">
        <v>2</v>
      </c>
      <c r="S60" s="106">
        <v>4</v>
      </c>
      <c r="T60" s="197">
        <v>1</v>
      </c>
      <c r="U60" s="106">
        <v>4</v>
      </c>
      <c r="V60" s="197">
        <v>2</v>
      </c>
      <c r="W60" s="106">
        <v>6</v>
      </c>
      <c r="X60" s="198">
        <v>2</v>
      </c>
      <c r="Y60" s="106">
        <v>6</v>
      </c>
      <c r="Z60" s="199">
        <v>2</v>
      </c>
      <c r="AA60" s="106">
        <v>6</v>
      </c>
    </row>
    <row r="61" spans="1:449" s="11" customFormat="1" ht="27">
      <c r="A61" s="116"/>
      <c r="B61" s="165"/>
      <c r="C61" s="37" t="s">
        <v>492</v>
      </c>
      <c r="D61" s="13">
        <v>3</v>
      </c>
      <c r="E61" s="96"/>
      <c r="F61" s="14">
        <v>3</v>
      </c>
      <c r="G61" s="96"/>
      <c r="H61" s="197">
        <v>3</v>
      </c>
      <c r="I61" s="107"/>
      <c r="J61" s="197">
        <v>4</v>
      </c>
      <c r="K61" s="107"/>
      <c r="L61" s="197">
        <v>3</v>
      </c>
      <c r="M61" s="107"/>
      <c r="N61" s="197">
        <v>3</v>
      </c>
      <c r="O61" s="107"/>
      <c r="P61" s="197">
        <v>2</v>
      </c>
      <c r="Q61" s="107"/>
      <c r="R61" s="197">
        <v>2</v>
      </c>
      <c r="S61" s="107"/>
      <c r="T61" s="197">
        <v>3</v>
      </c>
      <c r="U61" s="107"/>
      <c r="V61" s="197">
        <v>4</v>
      </c>
      <c r="W61" s="107"/>
      <c r="X61" s="198">
        <v>4</v>
      </c>
      <c r="Y61" s="107"/>
      <c r="Z61" s="199">
        <v>4</v>
      </c>
      <c r="AA61" s="107"/>
    </row>
    <row r="62" spans="1:449" s="11" customFormat="1" ht="27">
      <c r="A62" s="116"/>
      <c r="B62" s="118" t="s">
        <v>493</v>
      </c>
      <c r="C62" s="35" t="s">
        <v>436</v>
      </c>
      <c r="D62" s="3">
        <v>1</v>
      </c>
      <c r="E62" s="90">
        <f>SUM(D62:D63)</f>
        <v>1</v>
      </c>
      <c r="F62" s="3">
        <v>1</v>
      </c>
      <c r="G62" s="90">
        <v>2</v>
      </c>
      <c r="H62" s="194">
        <v>1</v>
      </c>
      <c r="I62" s="64">
        <v>2</v>
      </c>
      <c r="J62" s="194">
        <v>1</v>
      </c>
      <c r="K62" s="64">
        <v>2</v>
      </c>
      <c r="L62" s="194"/>
      <c r="M62" s="62">
        <f>SUM(L63)</f>
        <v>1</v>
      </c>
      <c r="N62" s="194"/>
      <c r="O62" s="62">
        <v>1</v>
      </c>
      <c r="P62" s="194"/>
      <c r="Q62" s="62">
        <f>SUM(P63)</f>
        <v>1</v>
      </c>
      <c r="R62" s="194"/>
      <c r="S62" s="62">
        <v>1</v>
      </c>
      <c r="T62" s="194"/>
      <c r="U62" s="62">
        <v>1</v>
      </c>
      <c r="V62" s="194"/>
      <c r="W62" s="62">
        <v>1</v>
      </c>
      <c r="X62" s="195"/>
      <c r="Y62" s="62">
        <v>1</v>
      </c>
      <c r="Z62" s="196"/>
      <c r="AA62" s="62">
        <v>1</v>
      </c>
    </row>
    <row r="63" spans="1:449" s="8" customFormat="1" ht="27">
      <c r="A63" s="117"/>
      <c r="B63" s="120"/>
      <c r="C63" s="35" t="s">
        <v>468</v>
      </c>
      <c r="D63" s="3"/>
      <c r="E63" s="91"/>
      <c r="F63" s="5">
        <v>1</v>
      </c>
      <c r="G63" s="91"/>
      <c r="H63" s="188">
        <v>1</v>
      </c>
      <c r="I63" s="65"/>
      <c r="J63" s="188">
        <v>1</v>
      </c>
      <c r="K63" s="65"/>
      <c r="L63" s="188">
        <v>1</v>
      </c>
      <c r="M63" s="63"/>
      <c r="N63" s="188">
        <v>1</v>
      </c>
      <c r="O63" s="63"/>
      <c r="P63" s="188">
        <v>1</v>
      </c>
      <c r="Q63" s="63"/>
      <c r="R63" s="188">
        <v>1</v>
      </c>
      <c r="S63" s="63"/>
      <c r="T63" s="188">
        <v>1</v>
      </c>
      <c r="U63" s="63"/>
      <c r="V63" s="188">
        <v>1</v>
      </c>
      <c r="W63" s="63"/>
      <c r="X63" s="189">
        <v>1</v>
      </c>
      <c r="Y63" s="63"/>
      <c r="Z63" s="190">
        <v>1</v>
      </c>
      <c r="AA63" s="63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</row>
    <row r="64" spans="1:449" ht="27">
      <c r="A64" s="74" t="s">
        <v>494</v>
      </c>
      <c r="B64" s="75"/>
      <c r="C64" s="38" t="s">
        <v>454</v>
      </c>
      <c r="D64" s="16">
        <f>SUM(D7,D10,D13,D20,D24,D27,D34,D37,D40,D45,D51,D55,D56)</f>
        <v>383</v>
      </c>
      <c r="E64" s="180">
        <f>SUM(D64:D67)</f>
        <v>802</v>
      </c>
      <c r="F64" s="15">
        <f>SUM(F59,F56,F55,F51,F48,F45,F40,F37,F34,F31,F27,F24,F20,F13,F10,F7,F4)</f>
        <v>399</v>
      </c>
      <c r="G64" s="57">
        <f>SUM(G4:G63)</f>
        <v>839</v>
      </c>
      <c r="H64" s="200">
        <v>349</v>
      </c>
      <c r="I64" s="57">
        <v>776</v>
      </c>
      <c r="J64" s="200">
        <v>357</v>
      </c>
      <c r="K64" s="57">
        <v>825</v>
      </c>
      <c r="L64" s="200">
        <f>L59+L56+L55+L51+L48+L45+L40+L37+L34+L31+L27+L24+L20+L13</f>
        <v>271</v>
      </c>
      <c r="M64" s="57">
        <f>SUM(L64:L67)</f>
        <v>724</v>
      </c>
      <c r="N64" s="200">
        <v>299</v>
      </c>
      <c r="O64" s="57">
        <v>757</v>
      </c>
      <c r="P64" s="200">
        <f>SUM(P13+P20+P24+P27+P31+P34+P37+P40+P45+P48+P51+P56+P59+P55)</f>
        <v>184</v>
      </c>
      <c r="Q64" s="57">
        <v>610</v>
      </c>
      <c r="R64" s="200">
        <v>191</v>
      </c>
      <c r="S64" s="57">
        <v>619</v>
      </c>
      <c r="T64" s="200">
        <f>T13+T20+T24+T27+T31+T34+T40+T45+T48+T51+T59+T56</f>
        <v>98</v>
      </c>
      <c r="U64" s="57">
        <v>506</v>
      </c>
      <c r="V64" s="200">
        <v>101</v>
      </c>
      <c r="W64" s="57">
        <f>SUM(V64:V67)</f>
        <v>520</v>
      </c>
      <c r="X64" s="201">
        <v>44</v>
      </c>
      <c r="Y64" s="57">
        <f>SUM(X64:X67)</f>
        <v>443</v>
      </c>
      <c r="Z64" s="202">
        <v>49</v>
      </c>
      <c r="AA64" s="57">
        <f>SUM(Z64:Z67)</f>
        <v>434</v>
      </c>
    </row>
    <row r="65" spans="1:449" ht="27">
      <c r="A65" s="76"/>
      <c r="B65" s="77"/>
      <c r="C65" s="38" t="s">
        <v>491</v>
      </c>
      <c r="D65" s="16">
        <f>SUM(D62,D60,D52,D46,D43,D38,D35,D28,D25,D21,D18,D14,D11,D8)</f>
        <v>168</v>
      </c>
      <c r="E65" s="181"/>
      <c r="F65" s="16">
        <f>SUM(F5,F8,F11,F14,F18,F21,F25,F28,F32,F38,F44,F43,F46,F52,F57,F60,F62)</f>
        <v>173</v>
      </c>
      <c r="G65" s="58"/>
      <c r="H65" s="200">
        <v>153</v>
      </c>
      <c r="I65" s="58"/>
      <c r="J65" s="200">
        <v>166</v>
      </c>
      <c r="K65" s="58"/>
      <c r="L65" s="200">
        <f>L60+L57+L52+L49+L46+L41+L38+L35+L32+L28+L25+L21+L16+L14+L11+L8</f>
        <v>146</v>
      </c>
      <c r="M65" s="58"/>
      <c r="N65" s="200">
        <v>153</v>
      </c>
      <c r="O65" s="58"/>
      <c r="P65" s="200">
        <f>SUM(P9+P11+P14+P16+P21+P25+P28+P32+P35+P38+P41+P46+P49+P52+P57+P60)</f>
        <v>130</v>
      </c>
      <c r="Q65" s="58"/>
      <c r="R65" s="200">
        <v>139</v>
      </c>
      <c r="S65" s="58"/>
      <c r="T65" s="200">
        <f>T9+T11+T14+T21+T25+T28+T35+T38+T41+T46+T49+T52+T57+T60</f>
        <v>122</v>
      </c>
      <c r="U65" s="58"/>
      <c r="V65" s="200">
        <f>127+2</f>
        <v>129</v>
      </c>
      <c r="W65" s="58"/>
      <c r="X65" s="201">
        <f>126+2</f>
        <v>128</v>
      </c>
      <c r="Y65" s="58"/>
      <c r="Z65" s="202">
        <f>118+2</f>
        <v>120</v>
      </c>
      <c r="AA65" s="58"/>
    </row>
    <row r="66" spans="1:449" ht="27">
      <c r="A66" s="76"/>
      <c r="B66" s="77"/>
      <c r="C66" s="38" t="s">
        <v>492</v>
      </c>
      <c r="D66" s="16">
        <f>SUM(D61,D58,D53,D50,D47,D42,D39,D36,D33,D29,D26,D22,D17,D15,D12,D6)</f>
        <v>249</v>
      </c>
      <c r="E66" s="181"/>
      <c r="F66" s="15">
        <f>SUM(F6,F9,F12,F15,F17,F22,F26,F29,F33,F36,F39,F42,F47,F50,F53,F58,F61,F63)</f>
        <v>264</v>
      </c>
      <c r="G66" s="58"/>
      <c r="H66" s="200">
        <v>5</v>
      </c>
      <c r="I66" s="58"/>
      <c r="J66" s="200">
        <v>297</v>
      </c>
      <c r="K66" s="58"/>
      <c r="L66" s="200">
        <f>L63+L61+L58+L53+L50+L47+L44+L42+L39+L36+L33+L29+L26+L23+L22+L19+L17+L15+L12+L9+L6</f>
        <v>302</v>
      </c>
      <c r="M66" s="58"/>
      <c r="N66" s="200">
        <v>299</v>
      </c>
      <c r="O66" s="58"/>
      <c r="P66" s="200">
        <f>SUM(P6,P12,P15,P17,P19,P22,P26,P29,P33,P36,P39,P42,P44,P47,P50,P53,P58,P63,P61)</f>
        <v>293</v>
      </c>
      <c r="Q66" s="58"/>
      <c r="R66" s="200">
        <v>286</v>
      </c>
      <c r="S66" s="58"/>
      <c r="T66" s="200">
        <f>T6+T12+T15+T17+T19+T26+T29+T33+T36+T39+T42+T44+T47+T50+T53+T58+T63+T61</f>
        <v>282</v>
      </c>
      <c r="U66" s="58"/>
      <c r="V66" s="200">
        <f>283+4</f>
        <v>287</v>
      </c>
      <c r="W66" s="58"/>
      <c r="X66" s="201">
        <f>266+4</f>
        <v>270</v>
      </c>
      <c r="Y66" s="58"/>
      <c r="Z66" s="202">
        <f>261+4</f>
        <v>265</v>
      </c>
      <c r="AA66" s="58"/>
    </row>
    <row r="67" spans="1:449" ht="27">
      <c r="A67" s="78"/>
      <c r="B67" s="79"/>
      <c r="C67" s="38" t="s">
        <v>495</v>
      </c>
      <c r="D67" s="16">
        <f>SUM(D30)</f>
        <v>2</v>
      </c>
      <c r="E67" s="182"/>
      <c r="F67" s="15">
        <f>SUM(F30)</f>
        <v>3</v>
      </c>
      <c r="G67" s="59"/>
      <c r="H67" s="200">
        <v>269</v>
      </c>
      <c r="I67" s="59"/>
      <c r="J67" s="200">
        <v>5</v>
      </c>
      <c r="K67" s="59"/>
      <c r="L67" s="200">
        <f>L54+L30</f>
        <v>5</v>
      </c>
      <c r="M67" s="59"/>
      <c r="N67" s="200">
        <v>6</v>
      </c>
      <c r="O67" s="59"/>
      <c r="P67" s="200">
        <f>SUM(P30)</f>
        <v>3</v>
      </c>
      <c r="Q67" s="59"/>
      <c r="R67" s="200">
        <v>3</v>
      </c>
      <c r="S67" s="59"/>
      <c r="T67" s="200">
        <f>T30</f>
        <v>3</v>
      </c>
      <c r="U67" s="59"/>
      <c r="V67" s="200">
        <v>3</v>
      </c>
      <c r="W67" s="59"/>
      <c r="X67" s="201">
        <v>1</v>
      </c>
      <c r="Y67" s="59"/>
      <c r="Z67" s="202"/>
      <c r="AA67" s="59"/>
    </row>
    <row r="68" spans="1:449" ht="27">
      <c r="A68" s="83" t="s">
        <v>496</v>
      </c>
      <c r="B68" s="28" t="s">
        <v>497</v>
      </c>
      <c r="C68" s="39" t="s">
        <v>495</v>
      </c>
      <c r="D68" s="50"/>
      <c r="E68" s="51"/>
      <c r="F68" s="17"/>
      <c r="G68" s="18"/>
      <c r="H68" s="194">
        <v>1</v>
      </c>
      <c r="I68" s="10">
        <v>1</v>
      </c>
      <c r="J68" s="194">
        <v>1</v>
      </c>
      <c r="K68" s="10">
        <v>1</v>
      </c>
      <c r="L68" s="194">
        <v>1</v>
      </c>
      <c r="M68" s="10">
        <f>SUM(L68)</f>
        <v>1</v>
      </c>
      <c r="N68" s="194">
        <v>1</v>
      </c>
      <c r="O68" s="10">
        <v>1</v>
      </c>
      <c r="P68" s="194"/>
      <c r="Q68" s="10"/>
      <c r="R68" s="194"/>
      <c r="S68" s="10"/>
      <c r="T68" s="194"/>
      <c r="U68" s="10"/>
      <c r="V68" s="194"/>
      <c r="W68" s="10"/>
      <c r="X68" s="195"/>
      <c r="Y68" s="56"/>
      <c r="Z68" s="196"/>
      <c r="AA68" s="56"/>
    </row>
    <row r="69" spans="1:449" ht="27">
      <c r="A69" s="84"/>
      <c r="B69" s="156" t="s">
        <v>498</v>
      </c>
      <c r="C69" s="36" t="s">
        <v>440</v>
      </c>
      <c r="D69" s="4"/>
      <c r="E69" s="99"/>
      <c r="F69" s="6"/>
      <c r="G69" s="60"/>
      <c r="H69" s="191"/>
      <c r="I69" s="60"/>
      <c r="J69" s="191"/>
      <c r="K69" s="60"/>
      <c r="L69" s="191"/>
      <c r="M69" s="60">
        <f>SUM(L69:L70)</f>
        <v>0</v>
      </c>
      <c r="N69" s="191"/>
      <c r="O69" s="60"/>
      <c r="P69" s="191"/>
      <c r="Q69" s="60"/>
      <c r="R69" s="191"/>
      <c r="S69" s="60"/>
      <c r="T69" s="191"/>
      <c r="U69" s="60">
        <v>1</v>
      </c>
      <c r="V69" s="191">
        <v>1</v>
      </c>
      <c r="W69" s="60">
        <v>2</v>
      </c>
      <c r="X69" s="192"/>
      <c r="Y69" s="7"/>
      <c r="Z69" s="192"/>
      <c r="AA69" s="7"/>
    </row>
    <row r="70" spans="1:449" ht="27">
      <c r="A70" s="84"/>
      <c r="B70" s="157"/>
      <c r="C70" s="36" t="s">
        <v>436</v>
      </c>
      <c r="D70" s="4"/>
      <c r="E70" s="100"/>
      <c r="F70" s="4"/>
      <c r="G70" s="69"/>
      <c r="H70" s="191"/>
      <c r="I70" s="69"/>
      <c r="J70" s="191"/>
      <c r="K70" s="69"/>
      <c r="L70" s="191"/>
      <c r="M70" s="69"/>
      <c r="N70" s="191"/>
      <c r="O70" s="69"/>
      <c r="P70" s="191"/>
      <c r="Q70" s="69"/>
      <c r="R70" s="191"/>
      <c r="S70" s="69"/>
      <c r="T70" s="191">
        <v>1</v>
      </c>
      <c r="U70" s="69"/>
      <c r="V70" s="191">
        <v>1</v>
      </c>
      <c r="W70" s="69"/>
      <c r="X70" s="192">
        <v>1</v>
      </c>
      <c r="Y70" s="7">
        <v>1</v>
      </c>
      <c r="Z70" s="192">
        <v>1</v>
      </c>
      <c r="AA70" s="7">
        <v>1</v>
      </c>
    </row>
    <row r="71" spans="1:449" ht="27">
      <c r="A71" s="84"/>
      <c r="B71" s="29" t="s">
        <v>443</v>
      </c>
      <c r="C71" s="35" t="s">
        <v>436</v>
      </c>
      <c r="D71" s="3">
        <v>2</v>
      </c>
      <c r="E71" s="19">
        <f>SUM(D71)</f>
        <v>2</v>
      </c>
      <c r="F71" s="3">
        <v>1</v>
      </c>
      <c r="G71" s="19">
        <v>1</v>
      </c>
      <c r="H71" s="188">
        <v>2</v>
      </c>
      <c r="I71" s="9">
        <v>2</v>
      </c>
      <c r="J71" s="188">
        <v>2</v>
      </c>
      <c r="K71" s="9">
        <v>2</v>
      </c>
      <c r="L71" s="188">
        <v>1</v>
      </c>
      <c r="M71" s="9">
        <f>SUM(L71)</f>
        <v>1</v>
      </c>
      <c r="N71" s="188">
        <v>1</v>
      </c>
      <c r="O71" s="9">
        <v>1</v>
      </c>
      <c r="P71" s="188"/>
      <c r="Q71" s="9"/>
      <c r="R71" s="188">
        <v>1</v>
      </c>
      <c r="S71" s="9">
        <v>1</v>
      </c>
      <c r="T71" s="188">
        <v>1</v>
      </c>
      <c r="U71" s="9">
        <v>1</v>
      </c>
      <c r="V71" s="188">
        <v>1</v>
      </c>
      <c r="W71" s="9">
        <v>1</v>
      </c>
      <c r="X71" s="189">
        <v>1</v>
      </c>
      <c r="Y71" s="9">
        <v>1</v>
      </c>
      <c r="Z71" s="189">
        <v>1</v>
      </c>
      <c r="AA71" s="9">
        <v>1</v>
      </c>
    </row>
    <row r="72" spans="1:449" ht="27">
      <c r="A72" s="85"/>
      <c r="B72" s="30" t="s">
        <v>499</v>
      </c>
      <c r="C72" s="36" t="s">
        <v>436</v>
      </c>
      <c r="D72" s="4">
        <v>1</v>
      </c>
      <c r="E72" s="49">
        <f>SUM(D72)</f>
        <v>1</v>
      </c>
      <c r="F72" s="6">
        <v>1</v>
      </c>
      <c r="G72" s="7">
        <v>1</v>
      </c>
      <c r="H72" s="191"/>
      <c r="I72" s="7"/>
      <c r="J72" s="191"/>
      <c r="K72" s="7"/>
      <c r="L72" s="191"/>
      <c r="M72" s="7"/>
      <c r="N72" s="191"/>
      <c r="O72" s="7"/>
      <c r="P72" s="191"/>
      <c r="Q72" s="7"/>
      <c r="R72" s="191"/>
      <c r="S72" s="7"/>
      <c r="T72" s="191"/>
      <c r="U72" s="7"/>
      <c r="V72" s="191"/>
      <c r="W72" s="7"/>
      <c r="X72" s="192"/>
      <c r="Y72" s="7"/>
      <c r="Z72" s="193"/>
      <c r="AA72" s="7"/>
    </row>
    <row r="73" spans="1:449" ht="27">
      <c r="A73" s="127" t="s">
        <v>500</v>
      </c>
      <c r="B73" s="128"/>
      <c r="C73" s="40" t="s">
        <v>437</v>
      </c>
      <c r="D73" s="20">
        <f>SUM(D69)</f>
        <v>0</v>
      </c>
      <c r="E73" s="92">
        <f>SUM(D73:D75)</f>
        <v>3</v>
      </c>
      <c r="F73" s="20"/>
      <c r="G73" s="92">
        <f>SUM(G68:G72)</f>
        <v>2</v>
      </c>
      <c r="H73" s="203"/>
      <c r="I73" s="101">
        <v>3</v>
      </c>
      <c r="J73" s="203"/>
      <c r="K73" s="101">
        <v>3</v>
      </c>
      <c r="L73" s="203">
        <f>SUM(L69)</f>
        <v>0</v>
      </c>
      <c r="M73" s="101">
        <f>SUM(L73:L75)</f>
        <v>2</v>
      </c>
      <c r="N73" s="203"/>
      <c r="O73" s="101">
        <v>2</v>
      </c>
      <c r="P73" s="203"/>
      <c r="Q73" s="101"/>
      <c r="R73" s="203"/>
      <c r="S73" s="101">
        <v>1</v>
      </c>
      <c r="T73" s="203"/>
      <c r="U73" s="101">
        <v>2</v>
      </c>
      <c r="V73" s="203">
        <v>1</v>
      </c>
      <c r="W73" s="101">
        <v>3</v>
      </c>
      <c r="X73" s="204"/>
      <c r="Y73" s="101">
        <v>2</v>
      </c>
      <c r="Z73" s="204"/>
      <c r="AA73" s="101">
        <v>2</v>
      </c>
    </row>
    <row r="74" spans="1:449" ht="27">
      <c r="A74" s="129"/>
      <c r="B74" s="130"/>
      <c r="C74" s="40" t="s">
        <v>442</v>
      </c>
      <c r="D74" s="20">
        <f>SUM(D71,D72)</f>
        <v>3</v>
      </c>
      <c r="E74" s="93"/>
      <c r="F74" s="20">
        <f>SUM(F71,F72)</f>
        <v>2</v>
      </c>
      <c r="G74" s="93"/>
      <c r="H74" s="203">
        <v>2</v>
      </c>
      <c r="I74" s="102"/>
      <c r="J74" s="203">
        <v>2</v>
      </c>
      <c r="K74" s="102"/>
      <c r="L74" s="203">
        <f>SUM(L70+L71)</f>
        <v>1</v>
      </c>
      <c r="M74" s="102"/>
      <c r="N74" s="203">
        <v>1</v>
      </c>
      <c r="O74" s="102"/>
      <c r="P74" s="203"/>
      <c r="Q74" s="102"/>
      <c r="R74" s="203">
        <v>1</v>
      </c>
      <c r="S74" s="102"/>
      <c r="T74" s="203">
        <v>2</v>
      </c>
      <c r="U74" s="102"/>
      <c r="V74" s="203">
        <v>2</v>
      </c>
      <c r="W74" s="102"/>
      <c r="X74" s="204">
        <v>2</v>
      </c>
      <c r="Y74" s="102"/>
      <c r="Z74" s="204">
        <v>2</v>
      </c>
      <c r="AA74" s="102"/>
    </row>
    <row r="75" spans="1:449" ht="27">
      <c r="A75" s="131"/>
      <c r="B75" s="132"/>
      <c r="C75" s="40" t="s">
        <v>479</v>
      </c>
      <c r="D75" s="20">
        <v>0</v>
      </c>
      <c r="E75" s="94"/>
      <c r="F75" s="20"/>
      <c r="G75" s="94"/>
      <c r="H75" s="203">
        <v>1</v>
      </c>
      <c r="I75" s="103"/>
      <c r="J75" s="203">
        <v>1</v>
      </c>
      <c r="K75" s="103"/>
      <c r="L75" s="203">
        <f>SUM(L68)</f>
        <v>1</v>
      </c>
      <c r="M75" s="103"/>
      <c r="N75" s="203">
        <v>1</v>
      </c>
      <c r="O75" s="103"/>
      <c r="P75" s="203"/>
      <c r="Q75" s="103"/>
      <c r="R75" s="203"/>
      <c r="S75" s="103"/>
      <c r="T75" s="203"/>
      <c r="U75" s="103"/>
      <c r="V75" s="203"/>
      <c r="W75" s="103"/>
      <c r="X75" s="204"/>
      <c r="Y75" s="103"/>
      <c r="Z75" s="204"/>
      <c r="AA75" s="103"/>
    </row>
    <row r="76" spans="1:449" s="8" customFormat="1" ht="27">
      <c r="A76" s="86" t="s">
        <v>501</v>
      </c>
      <c r="B76" s="27" t="s">
        <v>444</v>
      </c>
      <c r="C76" s="35" t="s">
        <v>436</v>
      </c>
      <c r="D76" s="3"/>
      <c r="E76" s="19"/>
      <c r="F76" s="5"/>
      <c r="G76" s="9"/>
      <c r="H76" s="188"/>
      <c r="I76" s="9"/>
      <c r="J76" s="188"/>
      <c r="K76" s="9"/>
      <c r="L76" s="188"/>
      <c r="M76" s="9">
        <f>SUM(L76)</f>
        <v>0</v>
      </c>
      <c r="N76" s="188"/>
      <c r="O76" s="9"/>
      <c r="P76" s="188"/>
      <c r="Q76" s="9"/>
      <c r="R76" s="188"/>
      <c r="S76" s="9"/>
      <c r="T76" s="188"/>
      <c r="U76" s="9"/>
      <c r="V76" s="188"/>
      <c r="W76" s="9"/>
      <c r="X76" s="189"/>
      <c r="Y76" s="9"/>
      <c r="Z76" s="190">
        <v>1</v>
      </c>
      <c r="AA76" s="9">
        <v>1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</row>
    <row r="77" spans="1:449" s="8" customFormat="1" ht="27" customHeight="1">
      <c r="A77" s="87"/>
      <c r="B77" s="66" t="s">
        <v>502</v>
      </c>
      <c r="C77" s="36" t="s">
        <v>436</v>
      </c>
      <c r="D77" s="52">
        <v>1</v>
      </c>
      <c r="E77" s="184">
        <f>SUM(D77:D78)</f>
        <v>1</v>
      </c>
      <c r="F77" s="47"/>
      <c r="G77" s="48"/>
      <c r="H77" s="205"/>
      <c r="I77" s="48"/>
      <c r="J77" s="205"/>
      <c r="K77" s="48"/>
      <c r="L77" s="205"/>
      <c r="M77" s="48"/>
      <c r="N77" s="205"/>
      <c r="O77" s="48"/>
      <c r="P77" s="205"/>
      <c r="Q77" s="48"/>
      <c r="R77" s="205"/>
      <c r="S77" s="48"/>
      <c r="T77" s="205"/>
      <c r="U77" s="48"/>
      <c r="V77" s="205"/>
      <c r="W77" s="48"/>
      <c r="X77" s="206"/>
      <c r="Y77" s="48"/>
      <c r="Z77" s="207"/>
      <c r="AA77" s="48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</row>
    <row r="78" spans="1:449" s="1" customFormat="1" ht="27" customHeight="1">
      <c r="A78" s="88"/>
      <c r="B78" s="183"/>
      <c r="C78" s="36" t="s">
        <v>468</v>
      </c>
      <c r="D78" s="4"/>
      <c r="E78" s="185"/>
      <c r="F78" s="6"/>
      <c r="G78" s="7"/>
      <c r="H78" s="191">
        <v>1</v>
      </c>
      <c r="I78" s="7">
        <v>1</v>
      </c>
      <c r="J78" s="191"/>
      <c r="K78" s="7"/>
      <c r="L78" s="191"/>
      <c r="M78" s="7">
        <f>SUM(L78)</f>
        <v>0</v>
      </c>
      <c r="N78" s="191"/>
      <c r="O78" s="7"/>
      <c r="P78" s="191">
        <v>1</v>
      </c>
      <c r="Q78" s="7">
        <f>SUM(P78)</f>
        <v>1</v>
      </c>
      <c r="R78" s="191">
        <v>1</v>
      </c>
      <c r="S78" s="7">
        <v>1</v>
      </c>
      <c r="T78" s="191">
        <v>1</v>
      </c>
      <c r="U78" s="7">
        <v>1</v>
      </c>
      <c r="V78" s="191">
        <v>1</v>
      </c>
      <c r="W78" s="7">
        <v>1</v>
      </c>
      <c r="X78" s="192">
        <v>1</v>
      </c>
      <c r="Y78" s="7">
        <v>1</v>
      </c>
      <c r="Z78" s="193">
        <v>1</v>
      </c>
      <c r="AA78" s="7">
        <v>1</v>
      </c>
    </row>
    <row r="79" spans="1:449" s="8" customFormat="1" ht="27">
      <c r="A79" s="88"/>
      <c r="B79" s="121" t="s">
        <v>503</v>
      </c>
      <c r="C79" s="35" t="s">
        <v>437</v>
      </c>
      <c r="D79" s="3"/>
      <c r="E79" s="90">
        <f>SUM(D79:D81)</f>
        <v>7</v>
      </c>
      <c r="F79" s="5"/>
      <c r="G79" s="62">
        <v>8</v>
      </c>
      <c r="H79" s="188"/>
      <c r="I79" s="62">
        <v>7</v>
      </c>
      <c r="J79" s="188"/>
      <c r="K79" s="62">
        <v>9</v>
      </c>
      <c r="L79" s="188"/>
      <c r="M79" s="62">
        <f>SUM(L79:L81)</f>
        <v>10</v>
      </c>
      <c r="N79" s="188"/>
      <c r="O79" s="62">
        <v>13</v>
      </c>
      <c r="P79" s="188"/>
      <c r="Q79" s="62">
        <f>SUM(P79:P81)</f>
        <v>12</v>
      </c>
      <c r="R79" s="188">
        <v>1</v>
      </c>
      <c r="S79" s="62">
        <v>10</v>
      </c>
      <c r="T79" s="188"/>
      <c r="U79" s="62">
        <v>10</v>
      </c>
      <c r="V79" s="188"/>
      <c r="W79" s="62">
        <v>7</v>
      </c>
      <c r="X79" s="189">
        <v>1</v>
      </c>
      <c r="Y79" s="62">
        <v>6</v>
      </c>
      <c r="Z79" s="190">
        <v>1</v>
      </c>
      <c r="AA79" s="62">
        <v>6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</row>
    <row r="80" spans="1:449" s="8" customFormat="1" ht="27">
      <c r="A80" s="88"/>
      <c r="B80" s="148"/>
      <c r="C80" s="35" t="s">
        <v>441</v>
      </c>
      <c r="D80" s="3"/>
      <c r="E80" s="98"/>
      <c r="F80" s="3"/>
      <c r="G80" s="70"/>
      <c r="H80" s="188"/>
      <c r="I80" s="70"/>
      <c r="J80" s="188"/>
      <c r="K80" s="70"/>
      <c r="L80" s="188">
        <v>1</v>
      </c>
      <c r="M80" s="70"/>
      <c r="N80" s="188">
        <v>3</v>
      </c>
      <c r="O80" s="70"/>
      <c r="P80" s="188">
        <v>2</v>
      </c>
      <c r="Q80" s="70"/>
      <c r="R80" s="188">
        <v>1</v>
      </c>
      <c r="S80" s="70"/>
      <c r="T80" s="188">
        <v>3</v>
      </c>
      <c r="U80" s="70"/>
      <c r="V80" s="188">
        <v>2</v>
      </c>
      <c r="W80" s="70"/>
      <c r="X80" s="189">
        <v>1</v>
      </c>
      <c r="Y80" s="70"/>
      <c r="Z80" s="190">
        <v>1</v>
      </c>
      <c r="AA80" s="70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</row>
    <row r="81" spans="1:449" s="8" customFormat="1" ht="27">
      <c r="A81" s="88"/>
      <c r="B81" s="122"/>
      <c r="C81" s="35" t="s">
        <v>504</v>
      </c>
      <c r="D81" s="3">
        <v>7</v>
      </c>
      <c r="E81" s="91"/>
      <c r="F81" s="5">
        <v>8</v>
      </c>
      <c r="G81" s="63"/>
      <c r="H81" s="188">
        <v>7</v>
      </c>
      <c r="I81" s="63"/>
      <c r="J81" s="188">
        <v>9</v>
      </c>
      <c r="K81" s="63"/>
      <c r="L81" s="188">
        <v>9</v>
      </c>
      <c r="M81" s="63"/>
      <c r="N81" s="188">
        <v>10</v>
      </c>
      <c r="O81" s="63"/>
      <c r="P81" s="188">
        <v>10</v>
      </c>
      <c r="Q81" s="63"/>
      <c r="R81" s="188">
        <v>8</v>
      </c>
      <c r="S81" s="63"/>
      <c r="T81" s="188">
        <v>7</v>
      </c>
      <c r="U81" s="63"/>
      <c r="V81" s="188">
        <v>5</v>
      </c>
      <c r="W81" s="63"/>
      <c r="X81" s="189">
        <v>4</v>
      </c>
      <c r="Y81" s="63"/>
      <c r="Z81" s="190">
        <v>4</v>
      </c>
      <c r="AA81" s="63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</row>
    <row r="82" spans="1:449" s="1" customFormat="1" ht="27">
      <c r="A82" s="88"/>
      <c r="B82" s="30" t="s">
        <v>505</v>
      </c>
      <c r="C82" s="36" t="s">
        <v>504</v>
      </c>
      <c r="D82" s="4">
        <v>3</v>
      </c>
      <c r="E82" s="49">
        <f>SUM(D82)</f>
        <v>3</v>
      </c>
      <c r="F82" s="6">
        <v>5</v>
      </c>
      <c r="G82" s="7">
        <v>5</v>
      </c>
      <c r="H82" s="191">
        <v>2</v>
      </c>
      <c r="I82" s="7">
        <v>2</v>
      </c>
      <c r="J82" s="191">
        <v>3</v>
      </c>
      <c r="K82" s="7">
        <v>3</v>
      </c>
      <c r="L82" s="191">
        <v>2</v>
      </c>
      <c r="M82" s="7">
        <f t="shared" ref="M82:M88" si="0">SUM(L82)</f>
        <v>2</v>
      </c>
      <c r="N82" s="191">
        <v>2</v>
      </c>
      <c r="O82" s="7">
        <v>2</v>
      </c>
      <c r="P82" s="191">
        <v>1</v>
      </c>
      <c r="Q82" s="7">
        <f>SUM(P82)</f>
        <v>1</v>
      </c>
      <c r="R82" s="191">
        <v>2</v>
      </c>
      <c r="S82" s="7">
        <v>2</v>
      </c>
      <c r="T82" s="191">
        <v>3</v>
      </c>
      <c r="U82" s="7">
        <v>3</v>
      </c>
      <c r="V82" s="191">
        <v>3</v>
      </c>
      <c r="W82" s="7">
        <v>3</v>
      </c>
      <c r="X82" s="192">
        <v>3</v>
      </c>
      <c r="Y82" s="7">
        <v>3</v>
      </c>
      <c r="Z82" s="193">
        <v>5</v>
      </c>
      <c r="AA82" s="7">
        <v>5</v>
      </c>
    </row>
    <row r="83" spans="1:449" s="8" customFormat="1" ht="27">
      <c r="A83" s="88"/>
      <c r="B83" s="27" t="s">
        <v>506</v>
      </c>
      <c r="C83" s="35" t="s">
        <v>468</v>
      </c>
      <c r="D83" s="3"/>
      <c r="E83" s="19"/>
      <c r="F83" s="5"/>
      <c r="G83" s="9"/>
      <c r="H83" s="188"/>
      <c r="I83" s="9"/>
      <c r="J83" s="188"/>
      <c r="K83" s="9"/>
      <c r="L83" s="188">
        <v>1</v>
      </c>
      <c r="M83" s="9">
        <f t="shared" si="0"/>
        <v>1</v>
      </c>
      <c r="N83" s="188"/>
      <c r="O83" s="9"/>
      <c r="P83" s="188"/>
      <c r="Q83" s="9"/>
      <c r="R83" s="188"/>
      <c r="S83" s="9"/>
      <c r="T83" s="188"/>
      <c r="U83" s="9"/>
      <c r="V83" s="188">
        <v>1</v>
      </c>
      <c r="W83" s="9">
        <v>1</v>
      </c>
      <c r="X83" s="189">
        <v>1</v>
      </c>
      <c r="Y83" s="9">
        <v>1</v>
      </c>
      <c r="Z83" s="190">
        <v>1</v>
      </c>
      <c r="AA83" s="9">
        <v>1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</row>
    <row r="84" spans="1:449" s="1" customFormat="1" ht="27">
      <c r="A84" s="88"/>
      <c r="B84" s="30" t="s">
        <v>507</v>
      </c>
      <c r="C84" s="36" t="s">
        <v>468</v>
      </c>
      <c r="D84" s="4">
        <v>1</v>
      </c>
      <c r="E84" s="49">
        <f>SUM(D84)</f>
        <v>1</v>
      </c>
      <c r="F84" s="6">
        <v>1</v>
      </c>
      <c r="G84" s="7">
        <v>1</v>
      </c>
      <c r="H84" s="191">
        <v>1</v>
      </c>
      <c r="I84" s="7">
        <v>1</v>
      </c>
      <c r="J84" s="191">
        <v>1</v>
      </c>
      <c r="K84" s="7">
        <v>1</v>
      </c>
      <c r="L84" s="191">
        <v>1</v>
      </c>
      <c r="M84" s="7">
        <f t="shared" si="0"/>
        <v>1</v>
      </c>
      <c r="N84" s="191">
        <v>1</v>
      </c>
      <c r="O84" s="7">
        <v>1</v>
      </c>
      <c r="P84" s="191"/>
      <c r="Q84" s="7"/>
      <c r="R84" s="191"/>
      <c r="S84" s="7"/>
      <c r="T84" s="191"/>
      <c r="U84" s="7"/>
      <c r="V84" s="191"/>
      <c r="W84" s="7"/>
      <c r="X84" s="192"/>
      <c r="Y84" s="7"/>
      <c r="Z84" s="193"/>
      <c r="AA84" s="7"/>
    </row>
    <row r="85" spans="1:449" s="8" customFormat="1" ht="27">
      <c r="A85" s="88"/>
      <c r="B85" s="27" t="s">
        <v>508</v>
      </c>
      <c r="C85" s="35" t="s">
        <v>468</v>
      </c>
      <c r="D85" s="3"/>
      <c r="E85" s="19"/>
      <c r="F85" s="5"/>
      <c r="G85" s="9"/>
      <c r="H85" s="188"/>
      <c r="I85" s="9"/>
      <c r="J85" s="188">
        <v>1</v>
      </c>
      <c r="K85" s="9">
        <v>1</v>
      </c>
      <c r="L85" s="188">
        <v>1</v>
      </c>
      <c r="M85" s="9">
        <f t="shared" si="0"/>
        <v>1</v>
      </c>
      <c r="N85" s="188"/>
      <c r="O85" s="9"/>
      <c r="P85" s="188"/>
      <c r="Q85" s="9"/>
      <c r="R85" s="188"/>
      <c r="S85" s="9"/>
      <c r="T85" s="188"/>
      <c r="U85" s="9"/>
      <c r="V85" s="188"/>
      <c r="W85" s="9"/>
      <c r="X85" s="189"/>
      <c r="Y85" s="9"/>
      <c r="Z85" s="190"/>
      <c r="AA85" s="9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</row>
    <row r="86" spans="1:449" s="1" customFormat="1" ht="27">
      <c r="A86" s="88"/>
      <c r="B86" s="30" t="s">
        <v>445</v>
      </c>
      <c r="C86" s="36" t="s">
        <v>468</v>
      </c>
      <c r="D86" s="4">
        <v>1</v>
      </c>
      <c r="E86" s="49">
        <f>SUM(D86)</f>
        <v>1</v>
      </c>
      <c r="F86" s="6">
        <v>1</v>
      </c>
      <c r="G86" s="7">
        <v>1</v>
      </c>
      <c r="H86" s="191">
        <v>1</v>
      </c>
      <c r="I86" s="7">
        <v>1</v>
      </c>
      <c r="J86" s="191"/>
      <c r="K86" s="7"/>
      <c r="L86" s="191"/>
      <c r="M86" s="7">
        <f t="shared" si="0"/>
        <v>0</v>
      </c>
      <c r="N86" s="191"/>
      <c r="O86" s="7"/>
      <c r="P86" s="191"/>
      <c r="Q86" s="7"/>
      <c r="R86" s="191"/>
      <c r="S86" s="7"/>
      <c r="T86" s="191"/>
      <c r="U86" s="7"/>
      <c r="V86" s="191"/>
      <c r="W86" s="7"/>
      <c r="X86" s="192"/>
      <c r="Y86" s="7"/>
      <c r="Z86" s="193">
        <v>2</v>
      </c>
      <c r="AA86" s="7">
        <v>2</v>
      </c>
    </row>
    <row r="87" spans="1:449" s="8" customFormat="1" ht="27">
      <c r="A87" s="88"/>
      <c r="B87" s="27" t="s">
        <v>427</v>
      </c>
      <c r="C87" s="35" t="s">
        <v>436</v>
      </c>
      <c r="D87" s="3"/>
      <c r="E87" s="19"/>
      <c r="F87" s="5"/>
      <c r="G87" s="9"/>
      <c r="H87" s="188"/>
      <c r="I87" s="9"/>
      <c r="J87" s="188"/>
      <c r="K87" s="9"/>
      <c r="L87" s="188"/>
      <c r="M87" s="9">
        <f t="shared" si="0"/>
        <v>0</v>
      </c>
      <c r="N87" s="188"/>
      <c r="O87" s="9"/>
      <c r="P87" s="188"/>
      <c r="Q87" s="9"/>
      <c r="R87" s="188"/>
      <c r="S87" s="9"/>
      <c r="T87" s="188"/>
      <c r="U87" s="9"/>
      <c r="V87" s="188"/>
      <c r="W87" s="9"/>
      <c r="X87" s="189"/>
      <c r="Y87" s="9"/>
      <c r="Z87" s="190">
        <v>1</v>
      </c>
      <c r="AA87" s="9">
        <v>1</v>
      </c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</row>
    <row r="88" spans="1:449" s="1" customFormat="1" ht="27">
      <c r="A88" s="88"/>
      <c r="B88" s="30" t="s">
        <v>509</v>
      </c>
      <c r="C88" s="36" t="s">
        <v>468</v>
      </c>
      <c r="D88" s="4"/>
      <c r="E88" s="49"/>
      <c r="F88" s="6"/>
      <c r="G88" s="7"/>
      <c r="H88" s="191"/>
      <c r="I88" s="7"/>
      <c r="J88" s="191"/>
      <c r="K88" s="7"/>
      <c r="L88" s="191"/>
      <c r="M88" s="7">
        <f t="shared" si="0"/>
        <v>0</v>
      </c>
      <c r="N88" s="191"/>
      <c r="O88" s="7"/>
      <c r="P88" s="191"/>
      <c r="Q88" s="7"/>
      <c r="R88" s="191"/>
      <c r="S88" s="7"/>
      <c r="T88" s="191"/>
      <c r="U88" s="7"/>
      <c r="V88" s="191"/>
      <c r="W88" s="7"/>
      <c r="X88" s="192"/>
      <c r="Y88" s="7"/>
      <c r="Z88" s="193">
        <v>1</v>
      </c>
      <c r="AA88" s="7">
        <v>1</v>
      </c>
    </row>
    <row r="89" spans="1:449" s="8" customFormat="1" ht="27">
      <c r="A89" s="88"/>
      <c r="B89" s="121" t="s">
        <v>446</v>
      </c>
      <c r="C89" s="35" t="s">
        <v>436</v>
      </c>
      <c r="D89" s="3">
        <v>1</v>
      </c>
      <c r="E89" s="90">
        <f>SUM(D89:D91)</f>
        <v>1</v>
      </c>
      <c r="F89" s="5">
        <v>1</v>
      </c>
      <c r="G89" s="62">
        <v>2</v>
      </c>
      <c r="H89" s="188">
        <v>1</v>
      </c>
      <c r="I89" s="62">
        <v>2</v>
      </c>
      <c r="J89" s="188">
        <v>1</v>
      </c>
      <c r="K89" s="62">
        <v>2</v>
      </c>
      <c r="L89" s="188">
        <v>1</v>
      </c>
      <c r="M89" s="62">
        <f>SUM(L89:L91)</f>
        <v>2</v>
      </c>
      <c r="N89" s="188">
        <v>1</v>
      </c>
      <c r="O89" s="62">
        <v>2</v>
      </c>
      <c r="P89" s="188"/>
      <c r="Q89" s="62">
        <f>SUM(P90:P91)</f>
        <v>1</v>
      </c>
      <c r="R89" s="188"/>
      <c r="S89" s="62">
        <v>1</v>
      </c>
      <c r="T89" s="188"/>
      <c r="U89" s="62">
        <v>2</v>
      </c>
      <c r="V89" s="188"/>
      <c r="W89" s="62">
        <v>2</v>
      </c>
      <c r="X89" s="189"/>
      <c r="Y89" s="62">
        <v>1</v>
      </c>
      <c r="Z89" s="190"/>
      <c r="AA89" s="62">
        <v>1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</row>
    <row r="90" spans="1:449" s="8" customFormat="1" ht="27">
      <c r="A90" s="88"/>
      <c r="B90" s="148"/>
      <c r="C90" s="35" t="s">
        <v>479</v>
      </c>
      <c r="D90" s="3"/>
      <c r="E90" s="98"/>
      <c r="F90" s="5">
        <v>1</v>
      </c>
      <c r="G90" s="70"/>
      <c r="H90" s="188">
        <v>1</v>
      </c>
      <c r="I90" s="70"/>
      <c r="J90" s="188">
        <v>1</v>
      </c>
      <c r="K90" s="70"/>
      <c r="L90" s="188">
        <v>1</v>
      </c>
      <c r="M90" s="70"/>
      <c r="N90" s="188">
        <v>1</v>
      </c>
      <c r="O90" s="70"/>
      <c r="P90" s="188">
        <v>1</v>
      </c>
      <c r="Q90" s="70"/>
      <c r="R90" s="188">
        <v>1</v>
      </c>
      <c r="S90" s="70"/>
      <c r="T90" s="188">
        <v>1</v>
      </c>
      <c r="U90" s="70"/>
      <c r="V90" s="188">
        <v>1</v>
      </c>
      <c r="W90" s="70"/>
      <c r="X90" s="189"/>
      <c r="Y90" s="70"/>
      <c r="Z90" s="190"/>
      <c r="AA90" s="70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</row>
    <row r="91" spans="1:449" s="8" customFormat="1" ht="27">
      <c r="A91" s="88"/>
      <c r="B91" s="122"/>
      <c r="C91" s="35" t="s">
        <v>468</v>
      </c>
      <c r="D91" s="3"/>
      <c r="E91" s="91"/>
      <c r="F91" s="5"/>
      <c r="G91" s="63"/>
      <c r="H91" s="188"/>
      <c r="I91" s="63"/>
      <c r="J91" s="188"/>
      <c r="K91" s="63"/>
      <c r="L91" s="188"/>
      <c r="M91" s="63"/>
      <c r="N91" s="188"/>
      <c r="O91" s="63"/>
      <c r="P91" s="188"/>
      <c r="Q91" s="63"/>
      <c r="R91" s="188"/>
      <c r="S91" s="63"/>
      <c r="T91" s="188">
        <v>1</v>
      </c>
      <c r="U91" s="63"/>
      <c r="V91" s="188">
        <v>1</v>
      </c>
      <c r="W91" s="63"/>
      <c r="X91" s="189">
        <v>1</v>
      </c>
      <c r="Y91" s="63"/>
      <c r="Z91" s="190">
        <v>1</v>
      </c>
      <c r="AA91" s="63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</row>
    <row r="92" spans="1:449" s="1" customFormat="1" ht="27">
      <c r="A92" s="88"/>
      <c r="B92" s="186" t="s">
        <v>447</v>
      </c>
      <c r="C92" s="36" t="s">
        <v>436</v>
      </c>
      <c r="D92" s="4"/>
      <c r="E92" s="99">
        <f>SUM(D92:D93)</f>
        <v>1</v>
      </c>
      <c r="F92" s="6"/>
      <c r="G92" s="60"/>
      <c r="H92" s="191">
        <v>1</v>
      </c>
      <c r="I92" s="60">
        <v>1</v>
      </c>
      <c r="J92" s="191">
        <v>1</v>
      </c>
      <c r="K92" s="60">
        <v>1</v>
      </c>
      <c r="L92" s="191">
        <v>1</v>
      </c>
      <c r="M92" s="53">
        <f>SUM(L92)</f>
        <v>1</v>
      </c>
      <c r="N92" s="191">
        <v>1</v>
      </c>
      <c r="O92" s="53">
        <v>1</v>
      </c>
      <c r="P92" s="191">
        <v>1</v>
      </c>
      <c r="Q92" s="53">
        <f>SUM(P92)</f>
        <v>1</v>
      </c>
      <c r="R92" s="191">
        <v>1</v>
      </c>
      <c r="S92" s="53">
        <v>1</v>
      </c>
      <c r="T92" s="191">
        <v>1</v>
      </c>
      <c r="U92" s="53">
        <v>1</v>
      </c>
      <c r="V92" s="191">
        <v>1</v>
      </c>
      <c r="W92" s="53">
        <v>1</v>
      </c>
      <c r="X92" s="192"/>
      <c r="Y92" s="53"/>
      <c r="Z92" s="193"/>
      <c r="AA92" s="53"/>
    </row>
    <row r="93" spans="1:449" s="1" customFormat="1" ht="27" customHeight="1">
      <c r="A93" s="88"/>
      <c r="B93" s="187"/>
      <c r="C93" s="36" t="s">
        <v>468</v>
      </c>
      <c r="D93" s="4">
        <v>1</v>
      </c>
      <c r="E93" s="100"/>
      <c r="F93" s="6"/>
      <c r="G93" s="69"/>
      <c r="H93" s="191"/>
      <c r="I93" s="69"/>
      <c r="J93" s="191"/>
      <c r="K93" s="69"/>
      <c r="L93" s="191"/>
      <c r="M93" s="53"/>
      <c r="N93" s="191"/>
      <c r="O93" s="53"/>
      <c r="P93" s="191"/>
      <c r="Q93" s="53"/>
      <c r="R93" s="191"/>
      <c r="S93" s="53"/>
      <c r="T93" s="191"/>
      <c r="U93" s="53"/>
      <c r="V93" s="191"/>
      <c r="W93" s="53"/>
      <c r="X93" s="192"/>
      <c r="Y93" s="53"/>
      <c r="Z93" s="193"/>
      <c r="AA93" s="53"/>
    </row>
    <row r="94" spans="1:449" s="8" customFormat="1" ht="27">
      <c r="A94" s="88"/>
      <c r="B94" s="121" t="s">
        <v>428</v>
      </c>
      <c r="C94" s="35" t="s">
        <v>436</v>
      </c>
      <c r="D94" s="3"/>
      <c r="E94" s="90">
        <f>SUM(D94:D95)</f>
        <v>1</v>
      </c>
      <c r="F94" s="5"/>
      <c r="G94" s="62"/>
      <c r="H94" s="188"/>
      <c r="I94" s="62"/>
      <c r="J94" s="188"/>
      <c r="K94" s="62"/>
      <c r="L94" s="188"/>
      <c r="M94" s="62">
        <f>SUM(L94:L95)</f>
        <v>1</v>
      </c>
      <c r="N94" s="188">
        <v>1</v>
      </c>
      <c r="O94" s="62">
        <v>3</v>
      </c>
      <c r="P94" s="188">
        <v>1</v>
      </c>
      <c r="Q94" s="62">
        <f>SUM(P94:P95)</f>
        <v>2</v>
      </c>
      <c r="R94" s="188">
        <v>1</v>
      </c>
      <c r="S94" s="62">
        <v>2</v>
      </c>
      <c r="T94" s="188">
        <v>1</v>
      </c>
      <c r="U94" s="62">
        <v>2</v>
      </c>
      <c r="V94" s="188"/>
      <c r="W94" s="62"/>
      <c r="X94" s="189"/>
      <c r="Y94" s="62"/>
      <c r="Z94" s="190"/>
      <c r="AA94" s="62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</row>
    <row r="95" spans="1:449" s="8" customFormat="1" ht="27">
      <c r="A95" s="88"/>
      <c r="B95" s="122"/>
      <c r="C95" s="35" t="s">
        <v>468</v>
      </c>
      <c r="D95" s="3">
        <v>1</v>
      </c>
      <c r="E95" s="91"/>
      <c r="F95" s="5"/>
      <c r="G95" s="63"/>
      <c r="H95" s="188"/>
      <c r="I95" s="63"/>
      <c r="J95" s="188"/>
      <c r="K95" s="63"/>
      <c r="L95" s="188">
        <v>1</v>
      </c>
      <c r="M95" s="63"/>
      <c r="N95" s="188">
        <v>2</v>
      </c>
      <c r="O95" s="63"/>
      <c r="P95" s="188">
        <v>1</v>
      </c>
      <c r="Q95" s="63"/>
      <c r="R95" s="188">
        <v>1</v>
      </c>
      <c r="S95" s="63"/>
      <c r="T95" s="188">
        <v>1</v>
      </c>
      <c r="U95" s="63"/>
      <c r="V95" s="188"/>
      <c r="W95" s="63"/>
      <c r="X95" s="189"/>
      <c r="Y95" s="63"/>
      <c r="Z95" s="190"/>
      <c r="AA95" s="63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</row>
    <row r="96" spans="1:449" s="1" customFormat="1" ht="27">
      <c r="A96" s="88"/>
      <c r="B96" s="30" t="s">
        <v>510</v>
      </c>
      <c r="C96" s="36" t="s">
        <v>436</v>
      </c>
      <c r="D96" s="4"/>
      <c r="E96" s="49"/>
      <c r="F96" s="6"/>
      <c r="G96" s="7"/>
      <c r="H96" s="191">
        <v>1</v>
      </c>
      <c r="I96" s="7">
        <v>1</v>
      </c>
      <c r="J96" s="191">
        <v>1</v>
      </c>
      <c r="K96" s="7">
        <v>1</v>
      </c>
      <c r="L96" s="191">
        <v>1</v>
      </c>
      <c r="M96" s="7">
        <f>SUM(L96)</f>
        <v>1</v>
      </c>
      <c r="N96" s="191">
        <v>1</v>
      </c>
      <c r="O96" s="7">
        <v>1</v>
      </c>
      <c r="P96" s="191">
        <v>1</v>
      </c>
      <c r="Q96" s="7">
        <f>SUM(P96)</f>
        <v>1</v>
      </c>
      <c r="R96" s="191">
        <v>1</v>
      </c>
      <c r="S96" s="7">
        <v>1</v>
      </c>
      <c r="T96" s="191"/>
      <c r="U96" s="7"/>
      <c r="V96" s="191"/>
      <c r="W96" s="7"/>
      <c r="X96" s="192"/>
      <c r="Y96" s="7"/>
      <c r="Z96" s="193"/>
      <c r="AA96" s="7"/>
    </row>
    <row r="97" spans="1:449" s="1" customFormat="1" ht="27">
      <c r="A97" s="88"/>
      <c r="B97" s="121" t="s">
        <v>448</v>
      </c>
      <c r="C97" s="35" t="s">
        <v>437</v>
      </c>
      <c r="D97" s="3"/>
      <c r="E97" s="90"/>
      <c r="F97" s="5">
        <v>1</v>
      </c>
      <c r="G97" s="62">
        <v>1</v>
      </c>
      <c r="H97" s="188"/>
      <c r="I97" s="62"/>
      <c r="J97" s="188"/>
      <c r="K97" s="62"/>
      <c r="L97" s="188"/>
      <c r="M97" s="9"/>
      <c r="N97" s="188"/>
      <c r="O97" s="9"/>
      <c r="P97" s="188"/>
      <c r="Q97" s="9"/>
      <c r="R97" s="188"/>
      <c r="S97" s="9"/>
      <c r="T97" s="188"/>
      <c r="U97" s="9"/>
      <c r="V97" s="188"/>
      <c r="W97" s="9"/>
      <c r="X97" s="189"/>
      <c r="Y97" s="9"/>
      <c r="Z97" s="190"/>
      <c r="AA97" s="9"/>
    </row>
    <row r="98" spans="1:449" s="8" customFormat="1" ht="27">
      <c r="A98" s="88"/>
      <c r="B98" s="122"/>
      <c r="C98" s="35" t="s">
        <v>468</v>
      </c>
      <c r="D98" s="3"/>
      <c r="E98" s="91"/>
      <c r="F98" s="5"/>
      <c r="G98" s="63"/>
      <c r="H98" s="188"/>
      <c r="I98" s="63"/>
      <c r="J98" s="188"/>
      <c r="K98" s="63"/>
      <c r="L98" s="188"/>
      <c r="M98" s="9">
        <f>SUM(L98)</f>
        <v>0</v>
      </c>
      <c r="N98" s="188">
        <v>1</v>
      </c>
      <c r="O98" s="9">
        <v>1</v>
      </c>
      <c r="P98" s="188">
        <v>1</v>
      </c>
      <c r="Q98" s="9">
        <f>SUM(P98)</f>
        <v>1</v>
      </c>
      <c r="R98" s="188">
        <v>1</v>
      </c>
      <c r="S98" s="9">
        <v>1</v>
      </c>
      <c r="T98" s="188">
        <v>1</v>
      </c>
      <c r="U98" s="9">
        <v>1</v>
      </c>
      <c r="V98" s="188">
        <v>1</v>
      </c>
      <c r="W98" s="9">
        <v>1</v>
      </c>
      <c r="X98" s="189">
        <v>1</v>
      </c>
      <c r="Y98" s="9">
        <v>1</v>
      </c>
      <c r="Z98" s="190">
        <v>1</v>
      </c>
      <c r="AA98" s="9">
        <v>1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</row>
    <row r="99" spans="1:449" s="1" customFormat="1" ht="27">
      <c r="A99" s="88"/>
      <c r="B99" s="140" t="s">
        <v>449</v>
      </c>
      <c r="C99" s="36" t="s">
        <v>436</v>
      </c>
      <c r="D99" s="4"/>
      <c r="E99" s="99"/>
      <c r="F99" s="4"/>
      <c r="G99" s="99"/>
      <c r="H99" s="191"/>
      <c r="I99" s="60"/>
      <c r="J99" s="191"/>
      <c r="K99" s="60"/>
      <c r="L99" s="191"/>
      <c r="M99" s="60">
        <f>SUM(L99:L100)</f>
        <v>1</v>
      </c>
      <c r="N99" s="191">
        <v>1</v>
      </c>
      <c r="O99" s="60">
        <v>1</v>
      </c>
      <c r="P99" s="191"/>
      <c r="Q99" s="60"/>
      <c r="R99" s="191"/>
      <c r="S99" s="60"/>
      <c r="T99" s="191"/>
      <c r="U99" s="60"/>
      <c r="V99" s="191"/>
      <c r="W99" s="60"/>
      <c r="X99" s="192">
        <v>1</v>
      </c>
      <c r="Y99" s="60">
        <v>1</v>
      </c>
      <c r="Z99" s="193">
        <v>2</v>
      </c>
      <c r="AA99" s="60">
        <v>2</v>
      </c>
    </row>
    <row r="100" spans="1:449" s="1" customFormat="1" ht="27">
      <c r="A100" s="88"/>
      <c r="B100" s="141"/>
      <c r="C100" s="36" t="s">
        <v>468</v>
      </c>
      <c r="D100" s="4"/>
      <c r="E100" s="100"/>
      <c r="F100" s="4"/>
      <c r="G100" s="100"/>
      <c r="H100" s="191"/>
      <c r="I100" s="69"/>
      <c r="J100" s="191"/>
      <c r="K100" s="69"/>
      <c r="L100" s="191">
        <v>1</v>
      </c>
      <c r="M100" s="69"/>
      <c r="N100" s="191"/>
      <c r="O100" s="69"/>
      <c r="P100" s="191"/>
      <c r="Q100" s="69"/>
      <c r="R100" s="191"/>
      <c r="S100" s="69"/>
      <c r="T100" s="191"/>
      <c r="U100" s="69"/>
      <c r="V100" s="191"/>
      <c r="W100" s="69"/>
      <c r="X100" s="192"/>
      <c r="Y100" s="69"/>
      <c r="Z100" s="193"/>
      <c r="AA100" s="69"/>
    </row>
    <row r="101" spans="1:449" s="8" customFormat="1" ht="27">
      <c r="A101" s="88"/>
      <c r="B101" s="97" t="s">
        <v>511</v>
      </c>
      <c r="C101" s="35" t="s">
        <v>437</v>
      </c>
      <c r="D101" s="3"/>
      <c r="E101" s="90">
        <f>SUM(D101:D102)</f>
        <v>2</v>
      </c>
      <c r="F101" s="5"/>
      <c r="G101" s="90">
        <v>2</v>
      </c>
      <c r="H101" s="188"/>
      <c r="I101" s="62"/>
      <c r="J101" s="188"/>
      <c r="K101" s="62"/>
      <c r="L101" s="188">
        <v>1</v>
      </c>
      <c r="M101" s="62">
        <f>SUM(L101:L102)</f>
        <v>2</v>
      </c>
      <c r="N101" s="188">
        <v>1</v>
      </c>
      <c r="O101" s="62">
        <v>2</v>
      </c>
      <c r="P101" s="188">
        <v>1</v>
      </c>
      <c r="Q101" s="62">
        <f>SUM(P101:P102)</f>
        <v>5</v>
      </c>
      <c r="R101" s="188">
        <v>1</v>
      </c>
      <c r="S101" s="62">
        <v>5</v>
      </c>
      <c r="T101" s="188">
        <v>1</v>
      </c>
      <c r="U101" s="62">
        <v>4</v>
      </c>
      <c r="V101" s="188">
        <v>1</v>
      </c>
      <c r="W101" s="62">
        <v>4</v>
      </c>
      <c r="X101" s="189">
        <v>1</v>
      </c>
      <c r="Y101" s="62">
        <v>2</v>
      </c>
      <c r="Z101" s="190">
        <v>1</v>
      </c>
      <c r="AA101" s="62">
        <v>2</v>
      </c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</row>
    <row r="102" spans="1:449" s="8" customFormat="1" ht="27">
      <c r="A102" s="88"/>
      <c r="B102" s="82"/>
      <c r="C102" s="35" t="s">
        <v>436</v>
      </c>
      <c r="D102" s="3">
        <v>2</v>
      </c>
      <c r="E102" s="91"/>
      <c r="F102" s="5">
        <v>2</v>
      </c>
      <c r="G102" s="91"/>
      <c r="H102" s="188"/>
      <c r="I102" s="63"/>
      <c r="J102" s="188"/>
      <c r="K102" s="63"/>
      <c r="L102" s="188">
        <v>1</v>
      </c>
      <c r="M102" s="63"/>
      <c r="N102" s="188">
        <v>1</v>
      </c>
      <c r="O102" s="63"/>
      <c r="P102" s="188">
        <v>4</v>
      </c>
      <c r="Q102" s="63"/>
      <c r="R102" s="188">
        <v>4</v>
      </c>
      <c r="S102" s="63"/>
      <c r="T102" s="188">
        <v>3</v>
      </c>
      <c r="U102" s="63"/>
      <c r="V102" s="188">
        <v>3</v>
      </c>
      <c r="W102" s="63"/>
      <c r="X102" s="189">
        <v>1</v>
      </c>
      <c r="Y102" s="63"/>
      <c r="Z102" s="190">
        <v>1</v>
      </c>
      <c r="AA102" s="63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</row>
    <row r="103" spans="1:449" s="8" customFormat="1" ht="27">
      <c r="A103" s="89"/>
      <c r="B103" s="30" t="s">
        <v>429</v>
      </c>
      <c r="C103" s="36" t="s">
        <v>436</v>
      </c>
      <c r="D103" s="4">
        <v>1</v>
      </c>
      <c r="E103" s="49">
        <f>SUM(D103)</f>
        <v>1</v>
      </c>
      <c r="F103" s="6">
        <v>2</v>
      </c>
      <c r="G103" s="7">
        <v>2</v>
      </c>
      <c r="H103" s="191"/>
      <c r="I103" s="7"/>
      <c r="J103" s="191"/>
      <c r="K103" s="7"/>
      <c r="L103" s="191"/>
      <c r="M103" s="7"/>
      <c r="N103" s="191"/>
      <c r="O103" s="7"/>
      <c r="P103" s="191"/>
      <c r="Q103" s="7"/>
      <c r="R103" s="191"/>
      <c r="S103" s="7"/>
      <c r="T103" s="191"/>
      <c r="U103" s="7"/>
      <c r="V103" s="191"/>
      <c r="W103" s="7"/>
      <c r="X103" s="192"/>
      <c r="Y103" s="7"/>
      <c r="Z103" s="193"/>
      <c r="AA103" s="7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</row>
    <row r="104" spans="1:449" ht="27">
      <c r="A104" s="133" t="s">
        <v>500</v>
      </c>
      <c r="B104" s="134"/>
      <c r="C104" s="40" t="s">
        <v>437</v>
      </c>
      <c r="D104" s="20">
        <v>0</v>
      </c>
      <c r="E104" s="92">
        <f>SUM(E76:E103)</f>
        <v>19</v>
      </c>
      <c r="F104" s="21">
        <f>SUM(F79,F97,F101)</f>
        <v>1</v>
      </c>
      <c r="G104" s="101">
        <f>SUM(G76:G103)</f>
        <v>22</v>
      </c>
      <c r="H104" s="203"/>
      <c r="I104" s="101">
        <v>16</v>
      </c>
      <c r="J104" s="203"/>
      <c r="K104" s="101">
        <v>18</v>
      </c>
      <c r="L104" s="203">
        <f>L101+L79</f>
        <v>1</v>
      </c>
      <c r="M104" s="101">
        <f>SUM(L104:L107)</f>
        <v>23</v>
      </c>
      <c r="N104" s="203">
        <v>1</v>
      </c>
      <c r="O104" s="101">
        <v>27</v>
      </c>
      <c r="P104" s="203">
        <f>SUM(P79,P101)</f>
        <v>1</v>
      </c>
      <c r="Q104" s="101">
        <v>25</v>
      </c>
      <c r="R104" s="203">
        <v>2</v>
      </c>
      <c r="S104" s="101">
        <v>24</v>
      </c>
      <c r="T104" s="203">
        <f>T79+T101</f>
        <v>1</v>
      </c>
      <c r="U104" s="101">
        <v>24</v>
      </c>
      <c r="V104" s="203">
        <v>1</v>
      </c>
      <c r="W104" s="101">
        <v>20</v>
      </c>
      <c r="X104" s="204">
        <v>2</v>
      </c>
      <c r="Y104" s="101">
        <v>16</v>
      </c>
      <c r="Z104" s="208">
        <v>2</v>
      </c>
      <c r="AA104" s="101">
        <v>24</v>
      </c>
    </row>
    <row r="105" spans="1:449" ht="27">
      <c r="A105" s="135"/>
      <c r="B105" s="129"/>
      <c r="C105" s="40" t="s">
        <v>436</v>
      </c>
      <c r="D105" s="20">
        <f>SUM(D102,D103,D89,D77)</f>
        <v>5</v>
      </c>
      <c r="E105" s="93"/>
      <c r="F105" s="20">
        <f>SUM(F89,F102,F103)</f>
        <v>5</v>
      </c>
      <c r="G105" s="102"/>
      <c r="H105" s="203">
        <v>3</v>
      </c>
      <c r="I105" s="102"/>
      <c r="J105" s="203">
        <v>3</v>
      </c>
      <c r="K105" s="102"/>
      <c r="L105" s="203">
        <f>L102+L99+L96+L92+L94+L89+L87+L80+L76</f>
        <v>5</v>
      </c>
      <c r="M105" s="102"/>
      <c r="N105" s="203">
        <v>8</v>
      </c>
      <c r="O105" s="102"/>
      <c r="P105" s="203">
        <f>SUM(P96,P94,P76,P80,P87,P92,P100,P102)</f>
        <v>9</v>
      </c>
      <c r="Q105" s="102"/>
      <c r="R105" s="203">
        <v>8</v>
      </c>
      <c r="S105" s="102"/>
      <c r="T105" s="203">
        <f>T94+T76+T80+T87+T92+T100+T102</f>
        <v>8</v>
      </c>
      <c r="U105" s="102"/>
      <c r="V105" s="203">
        <v>6</v>
      </c>
      <c r="W105" s="102"/>
      <c r="X105" s="204">
        <v>3</v>
      </c>
      <c r="Y105" s="102"/>
      <c r="Z105" s="208">
        <v>6</v>
      </c>
      <c r="AA105" s="102"/>
    </row>
    <row r="106" spans="1:449" ht="27">
      <c r="A106" s="135"/>
      <c r="B106" s="129"/>
      <c r="C106" s="40" t="s">
        <v>479</v>
      </c>
      <c r="D106" s="20">
        <v>0</v>
      </c>
      <c r="E106" s="93"/>
      <c r="F106" s="20">
        <f>SUM(F90)</f>
        <v>1</v>
      </c>
      <c r="G106" s="102"/>
      <c r="H106" s="203">
        <v>1</v>
      </c>
      <c r="I106" s="102"/>
      <c r="J106" s="203">
        <v>1</v>
      </c>
      <c r="K106" s="102"/>
      <c r="L106" s="203">
        <f>L90</f>
        <v>1</v>
      </c>
      <c r="M106" s="102"/>
      <c r="N106" s="203">
        <v>1</v>
      </c>
      <c r="O106" s="102"/>
      <c r="P106" s="203">
        <f>SUM(P90)</f>
        <v>1</v>
      </c>
      <c r="Q106" s="102"/>
      <c r="R106" s="203">
        <v>1</v>
      </c>
      <c r="S106" s="102"/>
      <c r="T106" s="203">
        <f>T90</f>
        <v>1</v>
      </c>
      <c r="U106" s="102"/>
      <c r="V106" s="203">
        <v>1</v>
      </c>
      <c r="W106" s="102"/>
      <c r="X106" s="204"/>
      <c r="Y106" s="102"/>
      <c r="Z106" s="208"/>
      <c r="AA106" s="102"/>
    </row>
    <row r="107" spans="1:449" ht="27">
      <c r="A107" s="136"/>
      <c r="B107" s="131"/>
      <c r="C107" s="40" t="s">
        <v>468</v>
      </c>
      <c r="D107" s="20">
        <f>SUM(D81,D82,D84,D86,D93,D95)</f>
        <v>14</v>
      </c>
      <c r="E107" s="94"/>
      <c r="F107" s="21">
        <f>SUM(F81,F82,F84,F86)</f>
        <v>15</v>
      </c>
      <c r="G107" s="103"/>
      <c r="H107" s="203">
        <v>12</v>
      </c>
      <c r="I107" s="103"/>
      <c r="J107" s="203">
        <v>14</v>
      </c>
      <c r="K107" s="103"/>
      <c r="L107" s="203">
        <f>L100+L98+L95+L91+L88+L86+L85+L84+L83+L82+L81+L78</f>
        <v>16</v>
      </c>
      <c r="M107" s="103"/>
      <c r="N107" s="203">
        <v>17</v>
      </c>
      <c r="O107" s="103"/>
      <c r="P107" s="203">
        <f>SUM(P95,P78,P81,P82,P83,P91,P86,P88,P98)</f>
        <v>14</v>
      </c>
      <c r="Q107" s="103"/>
      <c r="R107" s="203">
        <v>13</v>
      </c>
      <c r="S107" s="103"/>
      <c r="T107" s="203">
        <f>T95+T78+T81+T82+T83+T91+T86+T88+T98</f>
        <v>14</v>
      </c>
      <c r="U107" s="103"/>
      <c r="V107" s="203">
        <v>12</v>
      </c>
      <c r="W107" s="103"/>
      <c r="X107" s="204">
        <v>11</v>
      </c>
      <c r="Y107" s="103"/>
      <c r="Z107" s="208">
        <v>16</v>
      </c>
      <c r="AA107" s="103"/>
    </row>
    <row r="108" spans="1:449" s="8" customFormat="1" ht="27">
      <c r="A108" s="86" t="s">
        <v>512</v>
      </c>
      <c r="B108" s="30" t="s">
        <v>513</v>
      </c>
      <c r="C108" s="36" t="s">
        <v>468</v>
      </c>
      <c r="D108" s="4"/>
      <c r="E108" s="49"/>
      <c r="F108" s="6"/>
      <c r="G108" s="7"/>
      <c r="H108" s="191"/>
      <c r="I108" s="7"/>
      <c r="J108" s="191"/>
      <c r="K108" s="7"/>
      <c r="L108" s="191">
        <v>1</v>
      </c>
      <c r="M108" s="7">
        <f>SUM(L108)</f>
        <v>1</v>
      </c>
      <c r="N108" s="191"/>
      <c r="O108" s="7"/>
      <c r="P108" s="191">
        <v>1</v>
      </c>
      <c r="Q108" s="7">
        <f>SUM(P108)</f>
        <v>1</v>
      </c>
      <c r="R108" s="191"/>
      <c r="S108" s="7"/>
      <c r="T108" s="191">
        <v>1</v>
      </c>
      <c r="U108" s="7">
        <v>1</v>
      </c>
      <c r="V108" s="191">
        <v>1</v>
      </c>
      <c r="W108" s="7">
        <v>1</v>
      </c>
      <c r="X108" s="192">
        <v>1</v>
      </c>
      <c r="Y108" s="7">
        <v>1</v>
      </c>
      <c r="Z108" s="193">
        <v>1</v>
      </c>
      <c r="AA108" s="7">
        <v>1</v>
      </c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</row>
    <row r="109" spans="1:449" s="1" customFormat="1" ht="27">
      <c r="A109" s="88"/>
      <c r="B109" s="29" t="s">
        <v>514</v>
      </c>
      <c r="C109" s="39" t="s">
        <v>492</v>
      </c>
      <c r="D109" s="50">
        <v>1</v>
      </c>
      <c r="E109" s="51">
        <f>SUM(D109)</f>
        <v>1</v>
      </c>
      <c r="F109" s="17"/>
      <c r="G109" s="18"/>
      <c r="H109" s="194"/>
      <c r="I109" s="18"/>
      <c r="J109" s="194">
        <v>2</v>
      </c>
      <c r="K109" s="18">
        <v>2</v>
      </c>
      <c r="L109" s="194">
        <v>3</v>
      </c>
      <c r="M109" s="18">
        <f>SUM(L109)</f>
        <v>3</v>
      </c>
      <c r="N109" s="194">
        <v>3</v>
      </c>
      <c r="O109" s="18">
        <v>3</v>
      </c>
      <c r="P109" s="194">
        <v>2</v>
      </c>
      <c r="Q109" s="18">
        <f>SUM(P109)</f>
        <v>2</v>
      </c>
      <c r="R109" s="194">
        <v>2</v>
      </c>
      <c r="S109" s="18">
        <v>2</v>
      </c>
      <c r="T109" s="194">
        <v>2</v>
      </c>
      <c r="U109" s="18">
        <v>2</v>
      </c>
      <c r="V109" s="194">
        <v>2</v>
      </c>
      <c r="W109" s="18">
        <v>2</v>
      </c>
      <c r="X109" s="195">
        <v>2</v>
      </c>
      <c r="Y109" s="18">
        <v>2</v>
      </c>
      <c r="Z109" s="196">
        <v>2</v>
      </c>
      <c r="AA109" s="18">
        <v>2</v>
      </c>
    </row>
    <row r="110" spans="1:449" s="1" customFormat="1" ht="27">
      <c r="A110" s="88"/>
      <c r="B110" s="31" t="s">
        <v>515</v>
      </c>
      <c r="C110" s="36" t="s">
        <v>436</v>
      </c>
      <c r="D110" s="4">
        <v>1</v>
      </c>
      <c r="E110" s="49">
        <f>SUM(D110)</f>
        <v>1</v>
      </c>
      <c r="F110" s="6">
        <v>1</v>
      </c>
      <c r="G110" s="7">
        <v>1</v>
      </c>
      <c r="H110" s="191">
        <v>1</v>
      </c>
      <c r="I110" s="53">
        <v>1</v>
      </c>
      <c r="J110" s="191">
        <v>1</v>
      </c>
      <c r="K110" s="53">
        <v>1</v>
      </c>
      <c r="L110" s="191"/>
      <c r="M110" s="53"/>
      <c r="N110" s="191"/>
      <c r="O110" s="53"/>
      <c r="P110" s="191"/>
      <c r="Q110" s="53"/>
      <c r="R110" s="191"/>
      <c r="S110" s="53"/>
      <c r="T110" s="191"/>
      <c r="U110" s="53"/>
      <c r="V110" s="191"/>
      <c r="W110" s="53"/>
      <c r="X110" s="192"/>
      <c r="Y110" s="53"/>
      <c r="Z110" s="193"/>
      <c r="AA110" s="53"/>
    </row>
    <row r="111" spans="1:449" s="8" customFormat="1" ht="27">
      <c r="A111" s="88"/>
      <c r="B111" s="97" t="s">
        <v>430</v>
      </c>
      <c r="C111" s="35" t="s">
        <v>436</v>
      </c>
      <c r="D111" s="3">
        <v>5</v>
      </c>
      <c r="E111" s="90">
        <f>SUM(D111:D112)</f>
        <v>5</v>
      </c>
      <c r="F111" s="3">
        <v>5</v>
      </c>
      <c r="G111" s="90">
        <v>5</v>
      </c>
      <c r="H111" s="188">
        <v>3</v>
      </c>
      <c r="I111" s="62">
        <v>3</v>
      </c>
      <c r="J111" s="188">
        <v>3</v>
      </c>
      <c r="K111" s="62">
        <v>3</v>
      </c>
      <c r="L111" s="188">
        <v>2</v>
      </c>
      <c r="M111" s="62">
        <f>SUM(L111:L112)</f>
        <v>2</v>
      </c>
      <c r="N111" s="188">
        <v>2</v>
      </c>
      <c r="O111" s="62">
        <v>2</v>
      </c>
      <c r="P111" s="188">
        <v>1</v>
      </c>
      <c r="Q111" s="62">
        <f>SUM(P111:P112)</f>
        <v>1</v>
      </c>
      <c r="R111" s="188">
        <v>1</v>
      </c>
      <c r="S111" s="62">
        <v>1</v>
      </c>
      <c r="T111" s="188">
        <v>1</v>
      </c>
      <c r="U111" s="62">
        <v>1</v>
      </c>
      <c r="V111" s="188">
        <v>2</v>
      </c>
      <c r="W111" s="62">
        <v>2</v>
      </c>
      <c r="X111" s="189">
        <v>2</v>
      </c>
      <c r="Y111" s="62">
        <v>2</v>
      </c>
      <c r="Z111" s="190">
        <v>2</v>
      </c>
      <c r="AA111" s="62">
        <v>3</v>
      </c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</row>
    <row r="112" spans="1:449" s="8" customFormat="1" ht="27">
      <c r="A112" s="88"/>
      <c r="B112" s="82"/>
      <c r="C112" s="35" t="s">
        <v>468</v>
      </c>
      <c r="D112" s="3"/>
      <c r="E112" s="91"/>
      <c r="F112" s="5"/>
      <c r="G112" s="91"/>
      <c r="H112" s="188"/>
      <c r="I112" s="63"/>
      <c r="J112" s="188"/>
      <c r="K112" s="63"/>
      <c r="L112" s="188"/>
      <c r="M112" s="63"/>
      <c r="N112" s="188"/>
      <c r="O112" s="63"/>
      <c r="P112" s="188"/>
      <c r="Q112" s="63"/>
      <c r="R112" s="188"/>
      <c r="S112" s="63"/>
      <c r="T112" s="188"/>
      <c r="U112" s="63"/>
      <c r="V112" s="188"/>
      <c r="W112" s="63"/>
      <c r="X112" s="189"/>
      <c r="Y112" s="63"/>
      <c r="Z112" s="190">
        <v>1</v>
      </c>
      <c r="AA112" s="63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</row>
    <row r="113" spans="1:449" s="1" customFormat="1" ht="27">
      <c r="A113" s="88"/>
      <c r="B113" s="30" t="s">
        <v>431</v>
      </c>
      <c r="C113" s="36" t="s">
        <v>436</v>
      </c>
      <c r="D113" s="4"/>
      <c r="E113" s="49"/>
      <c r="F113" s="6"/>
      <c r="G113" s="7"/>
      <c r="H113" s="191">
        <v>1</v>
      </c>
      <c r="I113" s="7">
        <v>1</v>
      </c>
      <c r="J113" s="191">
        <v>1</v>
      </c>
      <c r="K113" s="7">
        <v>1</v>
      </c>
      <c r="L113" s="191">
        <v>3</v>
      </c>
      <c r="M113" s="7">
        <f>SUM(L113)</f>
        <v>3</v>
      </c>
      <c r="N113" s="191">
        <v>2</v>
      </c>
      <c r="O113" s="7">
        <v>2</v>
      </c>
      <c r="P113" s="191">
        <v>1</v>
      </c>
      <c r="Q113" s="7">
        <f>SUM(P113)</f>
        <v>1</v>
      </c>
      <c r="R113" s="191">
        <v>1</v>
      </c>
      <c r="S113" s="7">
        <v>1</v>
      </c>
      <c r="T113" s="191"/>
      <c r="U113" s="7"/>
      <c r="V113" s="191"/>
      <c r="W113" s="7"/>
      <c r="X113" s="192"/>
      <c r="Y113" s="7"/>
      <c r="Z113" s="193"/>
      <c r="AA113" s="7"/>
    </row>
    <row r="114" spans="1:449" s="1" customFormat="1" ht="27">
      <c r="A114" s="88"/>
      <c r="B114" s="121" t="s">
        <v>516</v>
      </c>
      <c r="C114" s="35" t="s">
        <v>437</v>
      </c>
      <c r="D114" s="3"/>
      <c r="E114" s="90"/>
      <c r="F114" s="5"/>
      <c r="G114" s="62"/>
      <c r="H114" s="188"/>
      <c r="I114" s="62">
        <v>1</v>
      </c>
      <c r="J114" s="188">
        <v>1</v>
      </c>
      <c r="K114" s="62">
        <v>2</v>
      </c>
      <c r="L114" s="188"/>
      <c r="M114" s="62">
        <f>SUM(L115)</f>
        <v>1</v>
      </c>
      <c r="N114" s="188"/>
      <c r="O114" s="62">
        <v>1</v>
      </c>
      <c r="P114" s="188"/>
      <c r="Q114" s="62"/>
      <c r="R114" s="188"/>
      <c r="S114" s="62"/>
      <c r="T114" s="188"/>
      <c r="U114" s="62"/>
      <c r="V114" s="188"/>
      <c r="W114" s="62"/>
      <c r="X114" s="189"/>
      <c r="Y114" s="62"/>
      <c r="Z114" s="190"/>
      <c r="AA114" s="62"/>
    </row>
    <row r="115" spans="1:449" s="8" customFormat="1" ht="27">
      <c r="A115" s="88"/>
      <c r="B115" s="122"/>
      <c r="C115" s="35" t="s">
        <v>436</v>
      </c>
      <c r="D115" s="3"/>
      <c r="E115" s="91"/>
      <c r="F115" s="3"/>
      <c r="G115" s="63"/>
      <c r="H115" s="188">
        <v>1</v>
      </c>
      <c r="I115" s="63"/>
      <c r="J115" s="188">
        <v>1</v>
      </c>
      <c r="K115" s="63"/>
      <c r="L115" s="188">
        <v>1</v>
      </c>
      <c r="M115" s="63"/>
      <c r="N115" s="188">
        <v>1</v>
      </c>
      <c r="O115" s="63"/>
      <c r="P115" s="188"/>
      <c r="Q115" s="63"/>
      <c r="R115" s="188"/>
      <c r="S115" s="63"/>
      <c r="T115" s="188"/>
      <c r="U115" s="63"/>
      <c r="V115" s="188"/>
      <c r="W115" s="63"/>
      <c r="X115" s="189"/>
      <c r="Y115" s="63"/>
      <c r="Z115" s="190"/>
      <c r="AA115" s="63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</row>
    <row r="116" spans="1:449" s="1" customFormat="1" ht="27">
      <c r="A116" s="88"/>
      <c r="B116" s="140" t="s">
        <v>432</v>
      </c>
      <c r="C116" s="36" t="s">
        <v>436</v>
      </c>
      <c r="D116" s="4"/>
      <c r="E116" s="99"/>
      <c r="F116" s="4">
        <v>1</v>
      </c>
      <c r="G116" s="99">
        <v>1</v>
      </c>
      <c r="H116" s="191"/>
      <c r="I116" s="60"/>
      <c r="J116" s="191"/>
      <c r="K116" s="60"/>
      <c r="L116" s="191"/>
      <c r="M116" s="60">
        <f>SUM(L116:L117)</f>
        <v>1</v>
      </c>
      <c r="N116" s="191">
        <v>1</v>
      </c>
      <c r="O116" s="60">
        <v>1</v>
      </c>
      <c r="P116" s="191"/>
      <c r="Q116" s="60"/>
      <c r="R116" s="191"/>
      <c r="S116" s="60"/>
      <c r="T116" s="191"/>
      <c r="U116" s="60"/>
      <c r="V116" s="191"/>
      <c r="W116" s="60"/>
      <c r="X116" s="192"/>
      <c r="Y116" s="60"/>
      <c r="Z116" s="193"/>
      <c r="AA116" s="60"/>
    </row>
    <row r="117" spans="1:449" s="1" customFormat="1" ht="27">
      <c r="A117" s="88"/>
      <c r="B117" s="141"/>
      <c r="C117" s="36" t="s">
        <v>468</v>
      </c>
      <c r="D117" s="4"/>
      <c r="E117" s="100"/>
      <c r="F117" s="4"/>
      <c r="G117" s="100"/>
      <c r="H117" s="191"/>
      <c r="I117" s="69"/>
      <c r="J117" s="191"/>
      <c r="K117" s="69"/>
      <c r="L117" s="191">
        <v>1</v>
      </c>
      <c r="M117" s="69"/>
      <c r="N117" s="191"/>
      <c r="O117" s="69"/>
      <c r="P117" s="191"/>
      <c r="Q117" s="69"/>
      <c r="R117" s="191"/>
      <c r="S117" s="69"/>
      <c r="T117" s="191"/>
      <c r="U117" s="69"/>
      <c r="V117" s="191"/>
      <c r="W117" s="69"/>
      <c r="X117" s="192"/>
      <c r="Y117" s="69"/>
      <c r="Z117" s="193"/>
      <c r="AA117" s="69"/>
    </row>
    <row r="118" spans="1:449" s="8" customFormat="1" ht="27">
      <c r="A118" s="88"/>
      <c r="B118" s="121" t="s">
        <v>450</v>
      </c>
      <c r="C118" s="35" t="s">
        <v>437</v>
      </c>
      <c r="D118" s="3">
        <v>1</v>
      </c>
      <c r="E118" s="90">
        <f>SUM(D118:D120)</f>
        <v>2</v>
      </c>
      <c r="F118" s="5">
        <v>1</v>
      </c>
      <c r="G118" s="62">
        <v>3</v>
      </c>
      <c r="H118" s="188">
        <v>2</v>
      </c>
      <c r="I118" s="62">
        <v>3</v>
      </c>
      <c r="J118" s="188">
        <v>2</v>
      </c>
      <c r="K118" s="62">
        <v>3</v>
      </c>
      <c r="L118" s="188">
        <v>2</v>
      </c>
      <c r="M118" s="62">
        <f>SUM(L118:L120)</f>
        <v>4</v>
      </c>
      <c r="N118" s="188">
        <v>2</v>
      </c>
      <c r="O118" s="62">
        <v>4</v>
      </c>
      <c r="P118" s="188">
        <v>2</v>
      </c>
      <c r="Q118" s="62">
        <f>SUM(P118:P120)</f>
        <v>6</v>
      </c>
      <c r="R118" s="188">
        <v>2</v>
      </c>
      <c r="S118" s="62">
        <v>5</v>
      </c>
      <c r="T118" s="188">
        <v>1</v>
      </c>
      <c r="U118" s="62">
        <v>2</v>
      </c>
      <c r="V118" s="188"/>
      <c r="W118" s="62">
        <v>2</v>
      </c>
      <c r="X118" s="189"/>
      <c r="Y118" s="62"/>
      <c r="Z118" s="190"/>
      <c r="AA118" s="62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</row>
    <row r="119" spans="1:449" s="8" customFormat="1" ht="27">
      <c r="A119" s="88"/>
      <c r="B119" s="148"/>
      <c r="C119" s="35" t="s">
        <v>436</v>
      </c>
      <c r="D119" s="3"/>
      <c r="E119" s="98"/>
      <c r="F119" s="5"/>
      <c r="G119" s="70"/>
      <c r="H119" s="188"/>
      <c r="I119" s="70"/>
      <c r="J119" s="188"/>
      <c r="K119" s="70"/>
      <c r="L119" s="188">
        <v>1</v>
      </c>
      <c r="M119" s="70"/>
      <c r="N119" s="188">
        <v>1</v>
      </c>
      <c r="O119" s="70"/>
      <c r="P119" s="188">
        <v>2</v>
      </c>
      <c r="Q119" s="70"/>
      <c r="R119" s="188">
        <v>2</v>
      </c>
      <c r="S119" s="70"/>
      <c r="T119" s="188">
        <v>1</v>
      </c>
      <c r="U119" s="70"/>
      <c r="V119" s="188">
        <v>1</v>
      </c>
      <c r="W119" s="70"/>
      <c r="X119" s="189"/>
      <c r="Y119" s="70"/>
      <c r="Z119" s="190"/>
      <c r="AA119" s="70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</row>
    <row r="120" spans="1:449" s="8" customFormat="1" ht="27">
      <c r="A120" s="88"/>
      <c r="B120" s="122"/>
      <c r="C120" s="35" t="s">
        <v>468</v>
      </c>
      <c r="D120" s="3">
        <v>1</v>
      </c>
      <c r="E120" s="91"/>
      <c r="F120" s="5">
        <v>2</v>
      </c>
      <c r="G120" s="63"/>
      <c r="H120" s="188">
        <v>1</v>
      </c>
      <c r="I120" s="63"/>
      <c r="J120" s="188">
        <v>1</v>
      </c>
      <c r="K120" s="63"/>
      <c r="L120" s="188">
        <v>1</v>
      </c>
      <c r="M120" s="63"/>
      <c r="N120" s="188">
        <v>1</v>
      </c>
      <c r="O120" s="63"/>
      <c r="P120" s="188">
        <v>2</v>
      </c>
      <c r="Q120" s="63"/>
      <c r="R120" s="188">
        <v>1</v>
      </c>
      <c r="S120" s="63"/>
      <c r="T120" s="188"/>
      <c r="U120" s="63"/>
      <c r="V120" s="188">
        <v>1</v>
      </c>
      <c r="W120" s="63"/>
      <c r="X120" s="189"/>
      <c r="Y120" s="63"/>
      <c r="Z120" s="190"/>
      <c r="AA120" s="63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</row>
    <row r="121" spans="1:449" s="1" customFormat="1" ht="27">
      <c r="A121" s="88"/>
      <c r="B121" s="140" t="s">
        <v>517</v>
      </c>
      <c r="C121" s="36" t="s">
        <v>437</v>
      </c>
      <c r="D121" s="4"/>
      <c r="E121" s="99"/>
      <c r="F121" s="6"/>
      <c r="G121" s="60"/>
      <c r="H121" s="191"/>
      <c r="I121" s="60">
        <v>1</v>
      </c>
      <c r="J121" s="191"/>
      <c r="K121" s="60">
        <v>1</v>
      </c>
      <c r="L121" s="191"/>
      <c r="M121" s="60">
        <f>SUM(L121:L122)</f>
        <v>1</v>
      </c>
      <c r="N121" s="191"/>
      <c r="O121" s="60">
        <v>1</v>
      </c>
      <c r="P121" s="191"/>
      <c r="Q121" s="60">
        <f>SUM(P121:P122)</f>
        <v>1</v>
      </c>
      <c r="R121" s="191"/>
      <c r="S121" s="60"/>
      <c r="T121" s="191">
        <v>1</v>
      </c>
      <c r="U121" s="60">
        <v>1</v>
      </c>
      <c r="V121" s="191">
        <v>1</v>
      </c>
      <c r="W121" s="60">
        <v>1</v>
      </c>
      <c r="X121" s="192">
        <v>1</v>
      </c>
      <c r="Y121" s="60">
        <v>1</v>
      </c>
      <c r="Z121" s="193">
        <v>1</v>
      </c>
      <c r="AA121" s="60">
        <v>1</v>
      </c>
    </row>
    <row r="122" spans="1:449" s="1" customFormat="1" ht="27">
      <c r="A122" s="88"/>
      <c r="B122" s="141"/>
      <c r="C122" s="36" t="s">
        <v>436</v>
      </c>
      <c r="D122" s="4"/>
      <c r="E122" s="100"/>
      <c r="F122" s="6"/>
      <c r="G122" s="69"/>
      <c r="H122" s="191">
        <v>1</v>
      </c>
      <c r="I122" s="69"/>
      <c r="J122" s="191">
        <v>1</v>
      </c>
      <c r="K122" s="69"/>
      <c r="L122" s="191">
        <v>1</v>
      </c>
      <c r="M122" s="69"/>
      <c r="N122" s="191">
        <v>1</v>
      </c>
      <c r="O122" s="69"/>
      <c r="P122" s="191">
        <v>1</v>
      </c>
      <c r="Q122" s="69"/>
      <c r="R122" s="191"/>
      <c r="S122" s="69"/>
      <c r="T122" s="191"/>
      <c r="U122" s="69"/>
      <c r="V122" s="191"/>
      <c r="W122" s="69"/>
      <c r="X122" s="192"/>
      <c r="Y122" s="69"/>
      <c r="Z122" s="193"/>
      <c r="AA122" s="69"/>
    </row>
    <row r="123" spans="1:449" s="8" customFormat="1" ht="27">
      <c r="A123" s="88"/>
      <c r="B123" s="27" t="s">
        <v>518</v>
      </c>
      <c r="C123" s="35" t="s">
        <v>436</v>
      </c>
      <c r="D123" s="3">
        <v>2</v>
      </c>
      <c r="E123" s="19">
        <f>SUM(D123)</f>
        <v>2</v>
      </c>
      <c r="F123" s="5">
        <v>2</v>
      </c>
      <c r="G123" s="9">
        <v>2</v>
      </c>
      <c r="H123" s="188">
        <v>1</v>
      </c>
      <c r="I123" s="9">
        <v>1</v>
      </c>
      <c r="J123" s="188"/>
      <c r="K123" s="9"/>
      <c r="L123" s="188"/>
      <c r="M123" s="9">
        <f>SUM(L123)</f>
        <v>0</v>
      </c>
      <c r="N123" s="188"/>
      <c r="O123" s="9"/>
      <c r="P123" s="188"/>
      <c r="Q123" s="9"/>
      <c r="R123" s="188"/>
      <c r="S123" s="9"/>
      <c r="T123" s="188">
        <v>2</v>
      </c>
      <c r="U123" s="9">
        <v>2</v>
      </c>
      <c r="V123" s="188">
        <v>3</v>
      </c>
      <c r="W123" s="9">
        <v>3</v>
      </c>
      <c r="X123" s="189">
        <v>3</v>
      </c>
      <c r="Y123" s="9">
        <v>3</v>
      </c>
      <c r="Z123" s="190">
        <v>2</v>
      </c>
      <c r="AA123" s="9">
        <v>2</v>
      </c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</row>
    <row r="124" spans="1:449" s="1" customFormat="1" ht="27">
      <c r="A124" s="88"/>
      <c r="B124" s="30" t="s">
        <v>519</v>
      </c>
      <c r="C124" s="36" t="s">
        <v>468</v>
      </c>
      <c r="D124" s="4"/>
      <c r="E124" s="49"/>
      <c r="F124" s="6"/>
      <c r="G124" s="7"/>
      <c r="H124" s="191"/>
      <c r="I124" s="7"/>
      <c r="J124" s="191"/>
      <c r="K124" s="7"/>
      <c r="L124" s="191"/>
      <c r="M124" s="7">
        <f>SUM(L124)</f>
        <v>0</v>
      </c>
      <c r="N124" s="191"/>
      <c r="O124" s="7"/>
      <c r="P124" s="191"/>
      <c r="Q124" s="7"/>
      <c r="R124" s="191"/>
      <c r="S124" s="7"/>
      <c r="T124" s="191">
        <v>1</v>
      </c>
      <c r="U124" s="7">
        <v>1</v>
      </c>
      <c r="V124" s="191">
        <v>1</v>
      </c>
      <c r="W124" s="7">
        <v>1</v>
      </c>
      <c r="X124" s="192">
        <v>1</v>
      </c>
      <c r="Y124" s="7">
        <v>1</v>
      </c>
      <c r="Z124" s="193">
        <v>1</v>
      </c>
      <c r="AA124" s="7">
        <v>1</v>
      </c>
    </row>
    <row r="125" spans="1:449" s="8" customFormat="1" ht="27">
      <c r="A125" s="88"/>
      <c r="B125" s="121" t="s">
        <v>451</v>
      </c>
      <c r="C125" s="35" t="s">
        <v>437</v>
      </c>
      <c r="D125" s="3"/>
      <c r="E125" s="90">
        <f>SUM(D125:D127)</f>
        <v>7</v>
      </c>
      <c r="F125" s="5"/>
      <c r="G125" s="62">
        <v>9</v>
      </c>
      <c r="H125" s="188"/>
      <c r="I125" s="62">
        <v>6</v>
      </c>
      <c r="J125" s="188"/>
      <c r="K125" s="62">
        <v>9</v>
      </c>
      <c r="L125" s="188"/>
      <c r="M125" s="62">
        <f>SUM(L125:L127)</f>
        <v>7</v>
      </c>
      <c r="N125" s="188"/>
      <c r="O125" s="62">
        <v>7</v>
      </c>
      <c r="P125" s="188"/>
      <c r="Q125" s="62">
        <f>SUM(P125:P127)</f>
        <v>6</v>
      </c>
      <c r="R125" s="188"/>
      <c r="S125" s="62">
        <v>6</v>
      </c>
      <c r="T125" s="188"/>
      <c r="U125" s="62">
        <v>3</v>
      </c>
      <c r="V125" s="188"/>
      <c r="W125" s="62">
        <v>3</v>
      </c>
      <c r="X125" s="189">
        <v>1</v>
      </c>
      <c r="Y125" s="62">
        <v>3</v>
      </c>
      <c r="Z125" s="190">
        <v>1</v>
      </c>
      <c r="AA125" s="62">
        <v>3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</row>
    <row r="126" spans="1:449" s="8" customFormat="1" ht="27">
      <c r="A126" s="88"/>
      <c r="B126" s="148"/>
      <c r="C126" s="35" t="s">
        <v>436</v>
      </c>
      <c r="D126" s="3">
        <v>6</v>
      </c>
      <c r="E126" s="98"/>
      <c r="F126" s="5">
        <v>6</v>
      </c>
      <c r="G126" s="70"/>
      <c r="H126" s="188">
        <v>3</v>
      </c>
      <c r="I126" s="70"/>
      <c r="J126" s="188">
        <v>5</v>
      </c>
      <c r="K126" s="70"/>
      <c r="L126" s="188">
        <v>2</v>
      </c>
      <c r="M126" s="70"/>
      <c r="N126" s="188">
        <v>2</v>
      </c>
      <c r="O126" s="70"/>
      <c r="P126" s="188">
        <v>3</v>
      </c>
      <c r="Q126" s="70"/>
      <c r="R126" s="188">
        <v>4</v>
      </c>
      <c r="S126" s="70"/>
      <c r="T126" s="188">
        <v>1</v>
      </c>
      <c r="U126" s="70"/>
      <c r="V126" s="188">
        <v>1</v>
      </c>
      <c r="W126" s="70"/>
      <c r="X126" s="189"/>
      <c r="Y126" s="70"/>
      <c r="Z126" s="190"/>
      <c r="AA126" s="70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</row>
    <row r="127" spans="1:449" s="8" customFormat="1" ht="27">
      <c r="A127" s="88"/>
      <c r="B127" s="122"/>
      <c r="C127" s="35" t="s">
        <v>468</v>
      </c>
      <c r="D127" s="3">
        <v>1</v>
      </c>
      <c r="E127" s="91"/>
      <c r="F127" s="5">
        <v>3</v>
      </c>
      <c r="G127" s="63"/>
      <c r="H127" s="188">
        <v>3</v>
      </c>
      <c r="I127" s="63"/>
      <c r="J127" s="188">
        <v>4</v>
      </c>
      <c r="K127" s="63"/>
      <c r="L127" s="188">
        <v>5</v>
      </c>
      <c r="M127" s="63"/>
      <c r="N127" s="188">
        <v>5</v>
      </c>
      <c r="O127" s="63"/>
      <c r="P127" s="188">
        <v>3</v>
      </c>
      <c r="Q127" s="63"/>
      <c r="R127" s="188">
        <v>2</v>
      </c>
      <c r="S127" s="63"/>
      <c r="T127" s="188">
        <v>2</v>
      </c>
      <c r="U127" s="63"/>
      <c r="V127" s="188">
        <v>2</v>
      </c>
      <c r="W127" s="63"/>
      <c r="X127" s="189">
        <v>2</v>
      </c>
      <c r="Y127" s="63"/>
      <c r="Z127" s="190">
        <v>2</v>
      </c>
      <c r="AA127" s="63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</row>
    <row r="128" spans="1:449" s="1" customFormat="1" ht="27">
      <c r="A128" s="88"/>
      <c r="B128" s="142" t="s">
        <v>520</v>
      </c>
      <c r="C128" s="41" t="s">
        <v>437</v>
      </c>
      <c r="D128" s="4"/>
      <c r="E128" s="99">
        <f>SUM(D128:D131)</f>
        <v>5</v>
      </c>
      <c r="F128" s="6"/>
      <c r="G128" s="60">
        <v>6</v>
      </c>
      <c r="H128" s="191"/>
      <c r="I128" s="60">
        <v>2</v>
      </c>
      <c r="J128" s="191"/>
      <c r="K128" s="60">
        <v>2</v>
      </c>
      <c r="L128" s="191"/>
      <c r="M128" s="60">
        <f>SUM(L128:L130)</f>
        <v>2</v>
      </c>
      <c r="N128" s="191"/>
      <c r="O128" s="60">
        <v>3</v>
      </c>
      <c r="P128" s="191"/>
      <c r="Q128" s="60">
        <f>SUM(P128:P130)</f>
        <v>3</v>
      </c>
      <c r="R128" s="191"/>
      <c r="S128" s="60">
        <v>3</v>
      </c>
      <c r="T128" s="191"/>
      <c r="U128" s="60">
        <v>3</v>
      </c>
      <c r="V128" s="191"/>
      <c r="W128" s="60">
        <v>4</v>
      </c>
      <c r="X128" s="192"/>
      <c r="Y128" s="60">
        <v>5</v>
      </c>
      <c r="Z128" s="193">
        <v>2</v>
      </c>
      <c r="AA128" s="60">
        <v>6</v>
      </c>
    </row>
    <row r="129" spans="1:449" s="1" customFormat="1" ht="27">
      <c r="A129" s="88"/>
      <c r="B129" s="143"/>
      <c r="C129" s="41" t="s">
        <v>441</v>
      </c>
      <c r="D129" s="4">
        <v>2</v>
      </c>
      <c r="E129" s="111"/>
      <c r="F129" s="6">
        <v>2</v>
      </c>
      <c r="G129" s="61"/>
      <c r="H129" s="191"/>
      <c r="I129" s="61"/>
      <c r="J129" s="191"/>
      <c r="K129" s="61"/>
      <c r="L129" s="191"/>
      <c r="M129" s="61"/>
      <c r="N129" s="191">
        <v>1</v>
      </c>
      <c r="O129" s="61"/>
      <c r="P129" s="191">
        <v>1</v>
      </c>
      <c r="Q129" s="61"/>
      <c r="R129" s="191">
        <v>1</v>
      </c>
      <c r="S129" s="61"/>
      <c r="T129" s="191">
        <v>1</v>
      </c>
      <c r="U129" s="61"/>
      <c r="V129" s="191">
        <v>1</v>
      </c>
      <c r="W129" s="61"/>
      <c r="X129" s="192">
        <v>2</v>
      </c>
      <c r="Y129" s="61"/>
      <c r="Z129" s="193"/>
      <c r="AA129" s="61"/>
    </row>
    <row r="130" spans="1:449" s="1" customFormat="1" ht="27">
      <c r="A130" s="88"/>
      <c r="B130" s="143"/>
      <c r="C130" s="41" t="s">
        <v>468</v>
      </c>
      <c r="D130" s="4">
        <v>3</v>
      </c>
      <c r="E130" s="111"/>
      <c r="F130" s="6">
        <v>3</v>
      </c>
      <c r="G130" s="61"/>
      <c r="H130" s="191">
        <v>2</v>
      </c>
      <c r="I130" s="61"/>
      <c r="J130" s="191">
        <v>2</v>
      </c>
      <c r="K130" s="61"/>
      <c r="L130" s="191">
        <v>2</v>
      </c>
      <c r="M130" s="61"/>
      <c r="N130" s="191">
        <v>2</v>
      </c>
      <c r="O130" s="61"/>
      <c r="P130" s="191">
        <v>2</v>
      </c>
      <c r="Q130" s="61"/>
      <c r="R130" s="191">
        <v>2</v>
      </c>
      <c r="S130" s="61"/>
      <c r="T130" s="191">
        <v>2</v>
      </c>
      <c r="U130" s="61"/>
      <c r="V130" s="191">
        <v>3</v>
      </c>
      <c r="W130" s="61"/>
      <c r="X130" s="192">
        <v>3</v>
      </c>
      <c r="Y130" s="61"/>
      <c r="Z130" s="193">
        <v>4</v>
      </c>
      <c r="AA130" s="61"/>
    </row>
    <row r="131" spans="1:449" s="1" customFormat="1" ht="27">
      <c r="A131" s="88"/>
      <c r="B131" s="143"/>
      <c r="C131" s="41" t="s">
        <v>479</v>
      </c>
      <c r="D131" s="4"/>
      <c r="E131" s="100"/>
      <c r="F131" s="6">
        <v>1</v>
      </c>
      <c r="G131" s="69"/>
      <c r="H131" s="191"/>
      <c r="I131" s="61"/>
      <c r="J131" s="191"/>
      <c r="K131" s="61"/>
      <c r="L131" s="191"/>
      <c r="M131" s="61"/>
      <c r="N131" s="191"/>
      <c r="O131" s="61"/>
      <c r="P131" s="191"/>
      <c r="Q131" s="61"/>
      <c r="R131" s="191"/>
      <c r="S131" s="61"/>
      <c r="T131" s="191"/>
      <c r="U131" s="61"/>
      <c r="V131" s="191"/>
      <c r="W131" s="61"/>
      <c r="X131" s="192"/>
      <c r="Y131" s="61"/>
      <c r="Z131" s="193"/>
      <c r="AA131" s="61"/>
    </row>
    <row r="132" spans="1:449" s="1" customFormat="1" ht="27">
      <c r="A132" s="88"/>
      <c r="B132" s="32" t="s">
        <v>521</v>
      </c>
      <c r="C132" s="35" t="s">
        <v>437</v>
      </c>
      <c r="D132" s="3">
        <v>1</v>
      </c>
      <c r="E132" s="19">
        <f>SUM(D132)</f>
        <v>1</v>
      </c>
      <c r="F132" s="5">
        <v>1</v>
      </c>
      <c r="G132" s="9">
        <v>1</v>
      </c>
      <c r="H132" s="188">
        <v>1</v>
      </c>
      <c r="I132" s="55">
        <v>1</v>
      </c>
      <c r="J132" s="188">
        <v>1</v>
      </c>
      <c r="K132" s="55">
        <v>1</v>
      </c>
      <c r="L132" s="188"/>
      <c r="M132" s="55"/>
      <c r="N132" s="188"/>
      <c r="O132" s="55"/>
      <c r="P132" s="188"/>
      <c r="Q132" s="55"/>
      <c r="R132" s="188"/>
      <c r="S132" s="55"/>
      <c r="T132" s="188"/>
      <c r="U132" s="55"/>
      <c r="V132" s="188"/>
      <c r="W132" s="55"/>
      <c r="X132" s="189"/>
      <c r="Y132" s="55"/>
      <c r="Z132" s="190"/>
      <c r="AA132" s="55"/>
    </row>
    <row r="133" spans="1:449" s="8" customFormat="1" ht="27">
      <c r="A133" s="88"/>
      <c r="B133" s="140" t="s">
        <v>522</v>
      </c>
      <c r="C133" s="36" t="s">
        <v>437</v>
      </c>
      <c r="D133" s="4"/>
      <c r="E133" s="99">
        <f>SUM(D133:D135)</f>
        <v>1</v>
      </c>
      <c r="F133" s="6"/>
      <c r="G133" s="60">
        <v>1</v>
      </c>
      <c r="H133" s="191">
        <v>1</v>
      </c>
      <c r="I133" s="60">
        <v>2</v>
      </c>
      <c r="J133" s="191">
        <v>1</v>
      </c>
      <c r="K133" s="60">
        <v>2</v>
      </c>
      <c r="L133" s="191">
        <v>1</v>
      </c>
      <c r="M133" s="60">
        <f>SUM(L133:L135)</f>
        <v>3</v>
      </c>
      <c r="N133" s="191">
        <v>1</v>
      </c>
      <c r="O133" s="60">
        <v>3</v>
      </c>
      <c r="P133" s="191">
        <v>1</v>
      </c>
      <c r="Q133" s="60">
        <f>SUM(P133:P135)</f>
        <v>3</v>
      </c>
      <c r="R133" s="191">
        <v>1</v>
      </c>
      <c r="S133" s="60">
        <v>2</v>
      </c>
      <c r="T133" s="191">
        <v>1</v>
      </c>
      <c r="U133" s="60">
        <v>3</v>
      </c>
      <c r="V133" s="191">
        <v>1</v>
      </c>
      <c r="W133" s="60">
        <v>3</v>
      </c>
      <c r="X133" s="192">
        <v>1</v>
      </c>
      <c r="Y133" s="60">
        <v>4</v>
      </c>
      <c r="Z133" s="193">
        <v>1</v>
      </c>
      <c r="AA133" s="60">
        <v>3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</row>
    <row r="134" spans="1:449" s="8" customFormat="1" ht="27">
      <c r="A134" s="88"/>
      <c r="B134" s="166"/>
      <c r="C134" s="36" t="s">
        <v>436</v>
      </c>
      <c r="D134" s="4"/>
      <c r="E134" s="111"/>
      <c r="F134" s="6"/>
      <c r="G134" s="61"/>
      <c r="H134" s="191"/>
      <c r="I134" s="61"/>
      <c r="J134" s="191"/>
      <c r="K134" s="61"/>
      <c r="L134" s="191">
        <v>1</v>
      </c>
      <c r="M134" s="61"/>
      <c r="N134" s="191">
        <v>1</v>
      </c>
      <c r="O134" s="61"/>
      <c r="P134" s="191">
        <v>1</v>
      </c>
      <c r="Q134" s="61"/>
      <c r="R134" s="191">
        <v>1</v>
      </c>
      <c r="S134" s="61"/>
      <c r="T134" s="191">
        <v>2</v>
      </c>
      <c r="U134" s="61"/>
      <c r="V134" s="191">
        <v>2</v>
      </c>
      <c r="W134" s="61"/>
      <c r="X134" s="192">
        <v>3</v>
      </c>
      <c r="Y134" s="61"/>
      <c r="Z134" s="193">
        <v>2</v>
      </c>
      <c r="AA134" s="6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</row>
    <row r="135" spans="1:449" s="8" customFormat="1" ht="27">
      <c r="A135" s="88"/>
      <c r="B135" s="141"/>
      <c r="C135" s="36" t="s">
        <v>468</v>
      </c>
      <c r="D135" s="4">
        <v>1</v>
      </c>
      <c r="E135" s="100"/>
      <c r="F135" s="6">
        <v>1</v>
      </c>
      <c r="G135" s="69"/>
      <c r="H135" s="191">
        <v>1</v>
      </c>
      <c r="I135" s="69"/>
      <c r="J135" s="191">
        <v>1</v>
      </c>
      <c r="K135" s="69"/>
      <c r="L135" s="191">
        <v>1</v>
      </c>
      <c r="M135" s="69"/>
      <c r="N135" s="191">
        <v>1</v>
      </c>
      <c r="O135" s="69"/>
      <c r="P135" s="191">
        <v>1</v>
      </c>
      <c r="Q135" s="69"/>
      <c r="R135" s="191"/>
      <c r="S135" s="69"/>
      <c r="T135" s="191"/>
      <c r="U135" s="69"/>
      <c r="V135" s="191"/>
      <c r="W135" s="69"/>
      <c r="X135" s="192"/>
      <c r="Y135" s="69"/>
      <c r="Z135" s="193"/>
      <c r="AA135" s="69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</row>
    <row r="136" spans="1:449" s="1" customFormat="1" ht="27">
      <c r="A136" s="88"/>
      <c r="B136" s="27" t="s">
        <v>523</v>
      </c>
      <c r="C136" s="35" t="s">
        <v>468</v>
      </c>
      <c r="D136" s="3"/>
      <c r="E136" s="19"/>
      <c r="F136" s="5"/>
      <c r="G136" s="9"/>
      <c r="H136" s="188"/>
      <c r="I136" s="9"/>
      <c r="J136" s="188">
        <v>1</v>
      </c>
      <c r="K136" s="9">
        <v>1</v>
      </c>
      <c r="L136" s="188">
        <v>1</v>
      </c>
      <c r="M136" s="9">
        <f>SUM(L136)</f>
        <v>1</v>
      </c>
      <c r="N136" s="188"/>
      <c r="O136" s="9"/>
      <c r="P136" s="188"/>
      <c r="Q136" s="9"/>
      <c r="R136" s="188"/>
      <c r="S136" s="9"/>
      <c r="T136" s="188">
        <v>1</v>
      </c>
      <c r="U136" s="9">
        <v>1</v>
      </c>
      <c r="V136" s="188">
        <v>1</v>
      </c>
      <c r="W136" s="9">
        <v>1</v>
      </c>
      <c r="X136" s="189">
        <v>1</v>
      </c>
      <c r="Y136" s="9">
        <v>1</v>
      </c>
      <c r="Z136" s="190">
        <v>1</v>
      </c>
      <c r="AA136" s="9">
        <v>1</v>
      </c>
    </row>
    <row r="137" spans="1:449" s="8" customFormat="1" ht="27">
      <c r="A137" s="88"/>
      <c r="B137" s="33" t="s">
        <v>524</v>
      </c>
      <c r="C137" s="36" t="s">
        <v>441</v>
      </c>
      <c r="D137" s="4"/>
      <c r="E137" s="49"/>
      <c r="F137" s="6"/>
      <c r="G137" s="7"/>
      <c r="H137" s="191"/>
      <c r="I137" s="53"/>
      <c r="J137" s="191"/>
      <c r="K137" s="53"/>
      <c r="L137" s="191">
        <v>1</v>
      </c>
      <c r="M137" s="53">
        <f>SUM(L137)</f>
        <v>1</v>
      </c>
      <c r="N137" s="191">
        <v>1</v>
      </c>
      <c r="O137" s="53">
        <v>1</v>
      </c>
      <c r="P137" s="191">
        <v>1</v>
      </c>
      <c r="Q137" s="53">
        <f>SUM(P137)</f>
        <v>1</v>
      </c>
      <c r="R137" s="191">
        <v>1</v>
      </c>
      <c r="S137" s="53">
        <v>1</v>
      </c>
      <c r="T137" s="191"/>
      <c r="U137" s="53"/>
      <c r="V137" s="191"/>
      <c r="W137" s="53"/>
      <c r="X137" s="192"/>
      <c r="Y137" s="53"/>
      <c r="Z137" s="193"/>
      <c r="AA137" s="53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</row>
    <row r="138" spans="1:449" s="1" customFormat="1" ht="27">
      <c r="A138" s="88"/>
      <c r="B138" s="27" t="s">
        <v>525</v>
      </c>
      <c r="C138" s="35" t="s">
        <v>468</v>
      </c>
      <c r="D138" s="3"/>
      <c r="E138" s="19"/>
      <c r="F138" s="5"/>
      <c r="G138" s="9"/>
      <c r="H138" s="188"/>
      <c r="I138" s="9"/>
      <c r="J138" s="188">
        <v>1</v>
      </c>
      <c r="K138" s="9">
        <v>1</v>
      </c>
      <c r="L138" s="188"/>
      <c r="M138" s="9">
        <f>SUM(L138)</f>
        <v>0</v>
      </c>
      <c r="N138" s="188">
        <v>1</v>
      </c>
      <c r="O138" s="9">
        <v>1</v>
      </c>
      <c r="P138" s="188">
        <v>1</v>
      </c>
      <c r="Q138" s="9">
        <f>SUM(P138)</f>
        <v>1</v>
      </c>
      <c r="R138" s="188">
        <v>1</v>
      </c>
      <c r="S138" s="9">
        <v>1</v>
      </c>
      <c r="T138" s="188">
        <v>1</v>
      </c>
      <c r="U138" s="9">
        <v>1</v>
      </c>
      <c r="V138" s="188">
        <v>1</v>
      </c>
      <c r="W138" s="9">
        <v>1</v>
      </c>
      <c r="X138" s="189">
        <v>1</v>
      </c>
      <c r="Y138" s="9">
        <v>1</v>
      </c>
      <c r="Z138" s="190">
        <v>1</v>
      </c>
      <c r="AA138" s="9">
        <v>1</v>
      </c>
    </row>
    <row r="139" spans="1:449" s="8" customFormat="1" ht="27">
      <c r="A139" s="88"/>
      <c r="B139" s="30" t="s">
        <v>526</v>
      </c>
      <c r="C139" s="36" t="s">
        <v>468</v>
      </c>
      <c r="D139" s="4"/>
      <c r="E139" s="49"/>
      <c r="F139" s="6"/>
      <c r="G139" s="7"/>
      <c r="H139" s="191">
        <v>1</v>
      </c>
      <c r="I139" s="7">
        <v>1</v>
      </c>
      <c r="J139" s="191">
        <v>1</v>
      </c>
      <c r="K139" s="7">
        <v>1</v>
      </c>
      <c r="L139" s="191">
        <v>1</v>
      </c>
      <c r="M139" s="7">
        <f>SUM(L139)</f>
        <v>1</v>
      </c>
      <c r="N139" s="191">
        <v>1</v>
      </c>
      <c r="O139" s="7">
        <v>1</v>
      </c>
      <c r="P139" s="191">
        <v>1</v>
      </c>
      <c r="Q139" s="7">
        <f>SUM(P139)</f>
        <v>1</v>
      </c>
      <c r="R139" s="191">
        <v>1</v>
      </c>
      <c r="S139" s="7">
        <v>1</v>
      </c>
      <c r="T139" s="191">
        <v>1</v>
      </c>
      <c r="U139" s="7">
        <v>1</v>
      </c>
      <c r="V139" s="191">
        <v>1</v>
      </c>
      <c r="W139" s="7">
        <v>1</v>
      </c>
      <c r="X139" s="192">
        <v>1</v>
      </c>
      <c r="Y139" s="7">
        <v>1</v>
      </c>
      <c r="Z139" s="193">
        <v>1</v>
      </c>
      <c r="AA139" s="7">
        <v>1</v>
      </c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</row>
    <row r="140" spans="1:449" s="1" customFormat="1" ht="27">
      <c r="A140" s="88"/>
      <c r="B140" s="27" t="s">
        <v>452</v>
      </c>
      <c r="C140" s="35" t="s">
        <v>436</v>
      </c>
      <c r="D140" s="3"/>
      <c r="E140" s="19"/>
      <c r="F140" s="5"/>
      <c r="G140" s="9"/>
      <c r="H140" s="188"/>
      <c r="I140" s="9"/>
      <c r="J140" s="188"/>
      <c r="K140" s="9"/>
      <c r="L140" s="188"/>
      <c r="M140" s="9">
        <f>SUM(L140)</f>
        <v>0</v>
      </c>
      <c r="N140" s="188"/>
      <c r="O140" s="9"/>
      <c r="P140" s="188"/>
      <c r="Q140" s="9"/>
      <c r="R140" s="188"/>
      <c r="S140" s="9"/>
      <c r="T140" s="188"/>
      <c r="U140" s="9"/>
      <c r="V140" s="188"/>
      <c r="W140" s="9"/>
      <c r="X140" s="189">
        <v>2</v>
      </c>
      <c r="Y140" s="9">
        <v>2</v>
      </c>
      <c r="Z140" s="190">
        <v>2</v>
      </c>
      <c r="AA140" s="9">
        <v>2</v>
      </c>
    </row>
    <row r="141" spans="1:449" s="1" customFormat="1" ht="27">
      <c r="A141" s="89"/>
      <c r="B141" s="30" t="s">
        <v>527</v>
      </c>
      <c r="C141" s="36" t="s">
        <v>437</v>
      </c>
      <c r="D141" s="4">
        <v>1</v>
      </c>
      <c r="E141" s="49">
        <f>SUM(D141)</f>
        <v>1</v>
      </c>
      <c r="F141" s="6">
        <v>1</v>
      </c>
      <c r="G141" s="7">
        <v>1</v>
      </c>
      <c r="H141" s="191"/>
      <c r="I141" s="7"/>
      <c r="J141" s="191"/>
      <c r="K141" s="7"/>
      <c r="L141" s="191"/>
      <c r="M141" s="7"/>
      <c r="N141" s="191"/>
      <c r="O141" s="7"/>
      <c r="P141" s="191"/>
      <c r="Q141" s="7"/>
      <c r="R141" s="191"/>
      <c r="S141" s="7"/>
      <c r="T141" s="191"/>
      <c r="U141" s="7"/>
      <c r="V141" s="191"/>
      <c r="W141" s="7"/>
      <c r="X141" s="192"/>
      <c r="Y141" s="7"/>
      <c r="Z141" s="193"/>
      <c r="AA141" s="7"/>
    </row>
    <row r="142" spans="1:449" ht="27">
      <c r="A142" s="127" t="s">
        <v>500</v>
      </c>
      <c r="B142" s="128"/>
      <c r="C142" s="40" t="s">
        <v>437</v>
      </c>
      <c r="D142" s="20">
        <f>SUM(D118,D132,D141)</f>
        <v>3</v>
      </c>
      <c r="E142" s="92">
        <f>SUM(E108:E141)</f>
        <v>26</v>
      </c>
      <c r="F142" s="21">
        <f>SUM(F118,F132,F141)</f>
        <v>3</v>
      </c>
      <c r="G142" s="101">
        <f>SUM(G108:G141)</f>
        <v>30</v>
      </c>
      <c r="H142" s="203">
        <v>4</v>
      </c>
      <c r="I142" s="101">
        <v>23</v>
      </c>
      <c r="J142" s="203">
        <v>5</v>
      </c>
      <c r="K142" s="101">
        <v>30</v>
      </c>
      <c r="L142" s="203">
        <f>L133+L128+L125+L121+L118</f>
        <v>3</v>
      </c>
      <c r="M142" s="101">
        <f>SUM(L142:L144)</f>
        <v>31</v>
      </c>
      <c r="N142" s="203">
        <v>3</v>
      </c>
      <c r="O142" s="101">
        <v>30</v>
      </c>
      <c r="P142" s="203">
        <f>SUM(P118,P121,P125,P128,P133)</f>
        <v>3</v>
      </c>
      <c r="Q142" s="101">
        <v>27</v>
      </c>
      <c r="R142" s="203">
        <v>3</v>
      </c>
      <c r="S142" s="101">
        <v>23</v>
      </c>
      <c r="T142" s="203">
        <f>T118+T121+T125+T128+T133</f>
        <v>3</v>
      </c>
      <c r="U142" s="101">
        <v>22</v>
      </c>
      <c r="V142" s="200">
        <v>3</v>
      </c>
      <c r="W142" s="57">
        <f>SUM(V142:V144)</f>
        <v>25</v>
      </c>
      <c r="X142" s="201">
        <v>3</v>
      </c>
      <c r="Y142" s="57">
        <f>SUM(X142:X144)</f>
        <v>27</v>
      </c>
      <c r="Z142" s="202">
        <v>3</v>
      </c>
      <c r="AA142" s="57">
        <f>SUM(Z142:Z144)</f>
        <v>27</v>
      </c>
    </row>
    <row r="143" spans="1:449" ht="27">
      <c r="A143" s="129"/>
      <c r="B143" s="130"/>
      <c r="C143" s="40" t="s">
        <v>436</v>
      </c>
      <c r="D143" s="20">
        <f>SUM(D110,D111,D123,D126,D129)</f>
        <v>16</v>
      </c>
      <c r="E143" s="93"/>
      <c r="F143" s="20">
        <f>SUM(F110,F111,F116,F123,F126,F129)</f>
        <v>17</v>
      </c>
      <c r="G143" s="102"/>
      <c r="H143" s="203">
        <v>11</v>
      </c>
      <c r="I143" s="102"/>
      <c r="J143" s="203">
        <v>12</v>
      </c>
      <c r="K143" s="102"/>
      <c r="L143" s="203">
        <f>L140+L137+L134+L129+L126+L123+L122+L119+L116+L115+L113+L111</f>
        <v>12</v>
      </c>
      <c r="M143" s="102"/>
      <c r="N143" s="203">
        <v>13</v>
      </c>
      <c r="O143" s="102"/>
      <c r="P143" s="203">
        <f>SUM(P111,P119,P122,P123,P126,P129,P134,P140,P137,P113)</f>
        <v>11</v>
      </c>
      <c r="Q143" s="102"/>
      <c r="R143" s="203">
        <v>11</v>
      </c>
      <c r="S143" s="102"/>
      <c r="T143" s="203">
        <f>T111+T119+T123+T126+T129+T134</f>
        <v>8</v>
      </c>
      <c r="U143" s="102"/>
      <c r="V143" s="200">
        <f>12-2</f>
        <v>10</v>
      </c>
      <c r="W143" s="58"/>
      <c r="X143" s="201">
        <f>14-2</f>
        <v>12</v>
      </c>
      <c r="Y143" s="58"/>
      <c r="Z143" s="202">
        <f>12-2</f>
        <v>10</v>
      </c>
      <c r="AA143" s="58"/>
    </row>
    <row r="144" spans="1:449" ht="27">
      <c r="A144" s="129"/>
      <c r="B144" s="130"/>
      <c r="C144" s="40" t="s">
        <v>468</v>
      </c>
      <c r="D144" s="20">
        <f>SUM(D109,D120,D127,D130,D135)</f>
        <v>7</v>
      </c>
      <c r="E144" s="93"/>
      <c r="F144" s="21">
        <f>SUM(F120,F127,F130,F135)</f>
        <v>9</v>
      </c>
      <c r="G144" s="102"/>
      <c r="H144" s="203">
        <v>8</v>
      </c>
      <c r="I144" s="102"/>
      <c r="J144" s="203">
        <v>13</v>
      </c>
      <c r="K144" s="102"/>
      <c r="L144" s="203">
        <f>L139+L138+L136+L135+L130+L127+L124+L120+L117+L112+L109+L108</f>
        <v>16</v>
      </c>
      <c r="M144" s="102"/>
      <c r="N144" s="203">
        <v>14</v>
      </c>
      <c r="O144" s="102"/>
      <c r="P144" s="203">
        <f>SUM(P108,P109,P112,P120,P124,P127,P130,P135,P136,P138,P139)</f>
        <v>13</v>
      </c>
      <c r="Q144" s="102"/>
      <c r="R144" s="203">
        <v>9</v>
      </c>
      <c r="S144" s="102"/>
      <c r="T144" s="203">
        <f>T108+T109+T112+T120+T124+T127+T130+T136+T138+T139+T140</f>
        <v>11</v>
      </c>
      <c r="U144" s="102"/>
      <c r="V144" s="200">
        <f>16-4</f>
        <v>12</v>
      </c>
      <c r="W144" s="58"/>
      <c r="X144" s="201">
        <f>16-4</f>
        <v>12</v>
      </c>
      <c r="Y144" s="58"/>
      <c r="Z144" s="202">
        <f>18-4</f>
        <v>14</v>
      </c>
      <c r="AA144" s="58"/>
    </row>
    <row r="145" spans="1:449" ht="27">
      <c r="A145" s="131"/>
      <c r="B145" s="132"/>
      <c r="C145" s="40" t="s">
        <v>479</v>
      </c>
      <c r="D145" s="20">
        <v>0</v>
      </c>
      <c r="E145" s="94"/>
      <c r="F145" s="21">
        <v>1</v>
      </c>
      <c r="G145" s="103"/>
      <c r="H145" s="203"/>
      <c r="I145" s="103"/>
      <c r="J145" s="203"/>
      <c r="K145" s="103"/>
      <c r="L145" s="203"/>
      <c r="M145" s="103"/>
      <c r="N145" s="203"/>
      <c r="O145" s="103"/>
      <c r="P145" s="203"/>
      <c r="Q145" s="103"/>
      <c r="R145" s="203"/>
      <c r="S145" s="103"/>
      <c r="T145" s="203"/>
      <c r="U145" s="103"/>
      <c r="V145" s="200"/>
      <c r="W145" s="59"/>
      <c r="X145" s="201"/>
      <c r="Y145" s="59"/>
      <c r="Z145" s="202"/>
      <c r="AA145" s="59"/>
    </row>
    <row r="146" spans="1:449" s="8" customFormat="1" ht="27">
      <c r="A146" s="137" t="s">
        <v>528</v>
      </c>
      <c r="B146" s="108" t="s">
        <v>529</v>
      </c>
      <c r="C146" s="35" t="s">
        <v>437</v>
      </c>
      <c r="D146" s="3"/>
      <c r="E146" s="90">
        <f>SUM(D146:D148)</f>
        <v>1</v>
      </c>
      <c r="F146" s="5"/>
      <c r="G146" s="62">
        <v>1</v>
      </c>
      <c r="H146" s="188"/>
      <c r="I146" s="62">
        <v>1</v>
      </c>
      <c r="J146" s="188"/>
      <c r="K146" s="62">
        <v>1</v>
      </c>
      <c r="L146" s="188"/>
      <c r="M146" s="62">
        <f>SUM(L146:L148)</f>
        <v>1</v>
      </c>
      <c r="N146" s="188">
        <v>1</v>
      </c>
      <c r="O146" s="62">
        <v>3</v>
      </c>
      <c r="P146" s="188"/>
      <c r="Q146" s="62">
        <v>1</v>
      </c>
      <c r="R146" s="188"/>
      <c r="S146" s="62">
        <v>1</v>
      </c>
      <c r="T146" s="188"/>
      <c r="U146" s="62">
        <v>1</v>
      </c>
      <c r="V146" s="188"/>
      <c r="W146" s="62">
        <v>1</v>
      </c>
      <c r="X146" s="189"/>
      <c r="Y146" s="62"/>
      <c r="Z146" s="190"/>
      <c r="AA146" s="62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</row>
    <row r="147" spans="1:449" s="8" customFormat="1" ht="27">
      <c r="A147" s="138"/>
      <c r="B147" s="109"/>
      <c r="C147" s="35" t="s">
        <v>441</v>
      </c>
      <c r="D147" s="3">
        <v>1</v>
      </c>
      <c r="E147" s="98"/>
      <c r="F147" s="5">
        <v>1</v>
      </c>
      <c r="G147" s="70"/>
      <c r="H147" s="188"/>
      <c r="I147" s="70"/>
      <c r="J147" s="188"/>
      <c r="K147" s="70"/>
      <c r="L147" s="188"/>
      <c r="M147" s="70"/>
      <c r="N147" s="188"/>
      <c r="O147" s="70"/>
      <c r="P147" s="188">
        <v>1</v>
      </c>
      <c r="Q147" s="70"/>
      <c r="R147" s="188">
        <v>1</v>
      </c>
      <c r="S147" s="70"/>
      <c r="T147" s="188">
        <v>1</v>
      </c>
      <c r="U147" s="70"/>
      <c r="V147" s="188">
        <v>1</v>
      </c>
      <c r="W147" s="70"/>
      <c r="X147" s="189"/>
      <c r="Y147" s="70"/>
      <c r="Z147" s="190"/>
      <c r="AA147" s="70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</row>
    <row r="148" spans="1:449" s="8" customFormat="1" ht="27">
      <c r="A148" s="138"/>
      <c r="B148" s="110"/>
      <c r="C148" s="35" t="s">
        <v>479</v>
      </c>
      <c r="D148" s="3"/>
      <c r="E148" s="91"/>
      <c r="F148" s="5"/>
      <c r="G148" s="63"/>
      <c r="H148" s="188">
        <v>1</v>
      </c>
      <c r="I148" s="63"/>
      <c r="J148" s="188">
        <v>1</v>
      </c>
      <c r="K148" s="63"/>
      <c r="L148" s="188">
        <v>1</v>
      </c>
      <c r="M148" s="63"/>
      <c r="N148" s="188">
        <v>2</v>
      </c>
      <c r="O148" s="63"/>
      <c r="P148" s="188"/>
      <c r="Q148" s="63"/>
      <c r="R148" s="188"/>
      <c r="S148" s="63"/>
      <c r="T148" s="188"/>
      <c r="U148" s="63"/>
      <c r="V148" s="188"/>
      <c r="W148" s="63"/>
      <c r="X148" s="189"/>
      <c r="Y148" s="63"/>
      <c r="Z148" s="190"/>
      <c r="AA148" s="63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</row>
    <row r="149" spans="1:449" s="1" customFormat="1" ht="27">
      <c r="A149" s="138"/>
      <c r="B149" s="149" t="s">
        <v>530</v>
      </c>
      <c r="C149" s="36" t="s">
        <v>436</v>
      </c>
      <c r="D149" s="4"/>
      <c r="E149" s="99"/>
      <c r="F149" s="4"/>
      <c r="G149" s="99"/>
      <c r="H149" s="191"/>
      <c r="I149" s="60">
        <v>1</v>
      </c>
      <c r="J149" s="191"/>
      <c r="K149" s="60">
        <v>1</v>
      </c>
      <c r="L149" s="191"/>
      <c r="M149" s="60">
        <f>SUM(L149:L150)</f>
        <v>1</v>
      </c>
      <c r="N149" s="191"/>
      <c r="O149" s="60">
        <v>1</v>
      </c>
      <c r="P149" s="191"/>
      <c r="Q149" s="60">
        <f>SUM(P149:P150)</f>
        <v>1</v>
      </c>
      <c r="R149" s="191"/>
      <c r="S149" s="60">
        <v>1</v>
      </c>
      <c r="T149" s="191"/>
      <c r="U149" s="60"/>
      <c r="V149" s="191"/>
      <c r="W149" s="60"/>
      <c r="X149" s="192">
        <v>1</v>
      </c>
      <c r="Y149" s="60">
        <v>1</v>
      </c>
      <c r="Z149" s="193">
        <v>1</v>
      </c>
      <c r="AA149" s="60">
        <v>1</v>
      </c>
    </row>
    <row r="150" spans="1:449" s="1" customFormat="1" ht="27">
      <c r="A150" s="138"/>
      <c r="B150" s="150"/>
      <c r="C150" s="36" t="s">
        <v>468</v>
      </c>
      <c r="D150" s="4"/>
      <c r="E150" s="100"/>
      <c r="F150" s="4"/>
      <c r="G150" s="100"/>
      <c r="H150" s="191">
        <v>1</v>
      </c>
      <c r="I150" s="69"/>
      <c r="J150" s="191">
        <v>1</v>
      </c>
      <c r="K150" s="69"/>
      <c r="L150" s="191">
        <v>1</v>
      </c>
      <c r="M150" s="69"/>
      <c r="N150" s="191">
        <v>1</v>
      </c>
      <c r="O150" s="69"/>
      <c r="P150" s="191">
        <v>1</v>
      </c>
      <c r="Q150" s="69"/>
      <c r="R150" s="191">
        <v>1</v>
      </c>
      <c r="S150" s="69"/>
      <c r="T150" s="191"/>
      <c r="U150" s="69"/>
      <c r="V150" s="191"/>
      <c r="W150" s="69"/>
      <c r="X150" s="192"/>
      <c r="Y150" s="69"/>
      <c r="Z150" s="193"/>
      <c r="AA150" s="69"/>
    </row>
    <row r="151" spans="1:449" s="8" customFormat="1" ht="27">
      <c r="A151" s="138"/>
      <c r="B151" s="29" t="s">
        <v>531</v>
      </c>
      <c r="C151" s="35" t="s">
        <v>436</v>
      </c>
      <c r="D151" s="3"/>
      <c r="E151" s="19"/>
      <c r="F151" s="3"/>
      <c r="G151" s="19"/>
      <c r="H151" s="188">
        <v>1</v>
      </c>
      <c r="I151" s="9">
        <v>1</v>
      </c>
      <c r="J151" s="188">
        <v>1</v>
      </c>
      <c r="K151" s="9">
        <v>1</v>
      </c>
      <c r="L151" s="188">
        <v>1</v>
      </c>
      <c r="M151" s="9">
        <f>SUM(L151)</f>
        <v>1</v>
      </c>
      <c r="N151" s="188">
        <v>1</v>
      </c>
      <c r="O151" s="9">
        <v>1</v>
      </c>
      <c r="P151" s="188">
        <v>2</v>
      </c>
      <c r="Q151" s="9">
        <f>SUM(P151)</f>
        <v>2</v>
      </c>
      <c r="R151" s="188">
        <v>2</v>
      </c>
      <c r="S151" s="9">
        <v>2</v>
      </c>
      <c r="T151" s="188">
        <v>2</v>
      </c>
      <c r="U151" s="9">
        <v>2</v>
      </c>
      <c r="V151" s="188">
        <v>2</v>
      </c>
      <c r="W151" s="9">
        <v>2</v>
      </c>
      <c r="X151" s="189">
        <v>1</v>
      </c>
      <c r="Y151" s="9">
        <v>1</v>
      </c>
      <c r="Z151" s="190">
        <v>1</v>
      </c>
      <c r="AA151" s="9">
        <v>1</v>
      </c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</row>
    <row r="152" spans="1:449" s="1" customFormat="1" ht="27">
      <c r="A152" s="138"/>
      <c r="B152" s="144" t="s">
        <v>433</v>
      </c>
      <c r="C152" s="36" t="s">
        <v>437</v>
      </c>
      <c r="D152" s="4">
        <v>1</v>
      </c>
      <c r="E152" s="99">
        <f>SUM(D152:D154)</f>
        <v>5</v>
      </c>
      <c r="F152" s="6">
        <v>1</v>
      </c>
      <c r="G152" s="60">
        <v>5</v>
      </c>
      <c r="H152" s="191">
        <v>2</v>
      </c>
      <c r="I152" s="60">
        <v>9</v>
      </c>
      <c r="J152" s="191">
        <v>2</v>
      </c>
      <c r="K152" s="60">
        <v>10</v>
      </c>
      <c r="L152" s="191">
        <v>3</v>
      </c>
      <c r="M152" s="60">
        <f>SUM(L152:L154)</f>
        <v>7</v>
      </c>
      <c r="N152" s="191">
        <v>3</v>
      </c>
      <c r="O152" s="60">
        <v>7</v>
      </c>
      <c r="P152" s="191">
        <v>2</v>
      </c>
      <c r="Q152" s="60">
        <f>SUM(P152:P154)</f>
        <v>3</v>
      </c>
      <c r="R152" s="191">
        <v>2</v>
      </c>
      <c r="S152" s="60">
        <v>4</v>
      </c>
      <c r="T152" s="191">
        <v>2</v>
      </c>
      <c r="U152" s="60">
        <v>7</v>
      </c>
      <c r="V152" s="191">
        <v>2</v>
      </c>
      <c r="W152" s="60">
        <v>7</v>
      </c>
      <c r="X152" s="192">
        <v>2</v>
      </c>
      <c r="Y152" s="60">
        <v>8</v>
      </c>
      <c r="Z152" s="193">
        <v>2</v>
      </c>
      <c r="AA152" s="60">
        <v>8</v>
      </c>
    </row>
    <row r="153" spans="1:449" s="1" customFormat="1" ht="27">
      <c r="A153" s="138"/>
      <c r="B153" s="145"/>
      <c r="C153" s="36" t="s">
        <v>436</v>
      </c>
      <c r="D153" s="4">
        <v>4</v>
      </c>
      <c r="E153" s="111"/>
      <c r="F153" s="4">
        <v>4</v>
      </c>
      <c r="G153" s="61"/>
      <c r="H153" s="191">
        <v>7</v>
      </c>
      <c r="I153" s="61"/>
      <c r="J153" s="191">
        <v>8</v>
      </c>
      <c r="K153" s="61"/>
      <c r="L153" s="191">
        <v>4</v>
      </c>
      <c r="M153" s="61"/>
      <c r="N153" s="191">
        <v>4</v>
      </c>
      <c r="O153" s="61"/>
      <c r="P153" s="191">
        <v>1</v>
      </c>
      <c r="Q153" s="61"/>
      <c r="R153" s="191">
        <v>2</v>
      </c>
      <c r="S153" s="61"/>
      <c r="T153" s="191">
        <v>4</v>
      </c>
      <c r="U153" s="61"/>
      <c r="V153" s="191">
        <v>4</v>
      </c>
      <c r="W153" s="61"/>
      <c r="X153" s="192">
        <v>5</v>
      </c>
      <c r="Y153" s="61"/>
      <c r="Z153" s="193">
        <v>5</v>
      </c>
      <c r="AA153" s="61"/>
    </row>
    <row r="154" spans="1:449" s="1" customFormat="1" ht="27">
      <c r="A154" s="138"/>
      <c r="B154" s="146"/>
      <c r="C154" s="36" t="s">
        <v>468</v>
      </c>
      <c r="D154" s="4"/>
      <c r="E154" s="100"/>
      <c r="F154" s="6"/>
      <c r="G154" s="69"/>
      <c r="H154" s="191"/>
      <c r="I154" s="69"/>
      <c r="J154" s="191"/>
      <c r="K154" s="69"/>
      <c r="L154" s="191"/>
      <c r="M154" s="69"/>
      <c r="N154" s="191"/>
      <c r="O154" s="69"/>
      <c r="P154" s="191"/>
      <c r="Q154" s="69"/>
      <c r="R154" s="191"/>
      <c r="S154" s="69"/>
      <c r="T154" s="191">
        <v>1</v>
      </c>
      <c r="U154" s="69"/>
      <c r="V154" s="191">
        <v>1</v>
      </c>
      <c r="W154" s="69"/>
      <c r="X154" s="192">
        <v>1</v>
      </c>
      <c r="Y154" s="69"/>
      <c r="Z154" s="193">
        <v>1</v>
      </c>
      <c r="AA154" s="69"/>
    </row>
    <row r="155" spans="1:449" s="8" customFormat="1" ht="27">
      <c r="A155" s="138"/>
      <c r="B155" s="108" t="s">
        <v>532</v>
      </c>
      <c r="C155" s="35" t="s">
        <v>440</v>
      </c>
      <c r="D155" s="3">
        <v>10</v>
      </c>
      <c r="E155" s="90">
        <f>SUM(D155:D157)</f>
        <v>13</v>
      </c>
      <c r="F155" s="3">
        <v>14</v>
      </c>
      <c r="G155" s="90">
        <v>17</v>
      </c>
      <c r="H155" s="188">
        <v>8</v>
      </c>
      <c r="I155" s="62">
        <v>11</v>
      </c>
      <c r="J155" s="188">
        <v>9</v>
      </c>
      <c r="K155" s="62">
        <v>13</v>
      </c>
      <c r="L155" s="188">
        <v>6</v>
      </c>
      <c r="M155" s="62">
        <f>SUM(L155:L157)</f>
        <v>14</v>
      </c>
      <c r="N155" s="188">
        <v>6</v>
      </c>
      <c r="O155" s="62">
        <v>14</v>
      </c>
      <c r="P155" s="188">
        <v>8</v>
      </c>
      <c r="Q155" s="62">
        <f>SUM(P155:P157)</f>
        <v>15</v>
      </c>
      <c r="R155" s="188">
        <v>8</v>
      </c>
      <c r="S155" s="62">
        <v>14</v>
      </c>
      <c r="T155" s="188">
        <v>8</v>
      </c>
      <c r="U155" s="62">
        <v>12</v>
      </c>
      <c r="V155" s="188">
        <v>8</v>
      </c>
      <c r="W155" s="62">
        <v>14</v>
      </c>
      <c r="X155" s="189">
        <v>8</v>
      </c>
      <c r="Y155" s="62">
        <v>14</v>
      </c>
      <c r="Z155" s="190">
        <v>8</v>
      </c>
      <c r="AA155" s="62">
        <v>14</v>
      </c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</row>
    <row r="156" spans="1:449" s="8" customFormat="1" ht="27">
      <c r="A156" s="138"/>
      <c r="B156" s="109"/>
      <c r="C156" s="35" t="s">
        <v>436</v>
      </c>
      <c r="D156" s="3">
        <v>2</v>
      </c>
      <c r="E156" s="98"/>
      <c r="F156" s="3">
        <v>2</v>
      </c>
      <c r="G156" s="98"/>
      <c r="H156" s="188">
        <v>2</v>
      </c>
      <c r="I156" s="70"/>
      <c r="J156" s="188">
        <v>3</v>
      </c>
      <c r="K156" s="70"/>
      <c r="L156" s="188">
        <v>6</v>
      </c>
      <c r="M156" s="70"/>
      <c r="N156" s="188">
        <v>7</v>
      </c>
      <c r="O156" s="70"/>
      <c r="P156" s="188">
        <v>6</v>
      </c>
      <c r="Q156" s="70"/>
      <c r="R156" s="188">
        <v>5</v>
      </c>
      <c r="S156" s="70"/>
      <c r="T156" s="188">
        <v>3</v>
      </c>
      <c r="U156" s="70"/>
      <c r="V156" s="188">
        <v>5</v>
      </c>
      <c r="W156" s="70"/>
      <c r="X156" s="189">
        <v>5</v>
      </c>
      <c r="Y156" s="70"/>
      <c r="Z156" s="190">
        <v>5</v>
      </c>
      <c r="AA156" s="70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</row>
    <row r="157" spans="1:449" s="8" customFormat="1" ht="27">
      <c r="A157" s="138"/>
      <c r="B157" s="110"/>
      <c r="C157" s="35" t="s">
        <v>468</v>
      </c>
      <c r="D157" s="3">
        <v>1</v>
      </c>
      <c r="E157" s="91"/>
      <c r="F157" s="3">
        <v>1</v>
      </c>
      <c r="G157" s="91"/>
      <c r="H157" s="188">
        <v>1</v>
      </c>
      <c r="I157" s="63"/>
      <c r="J157" s="188">
        <v>1</v>
      </c>
      <c r="K157" s="63"/>
      <c r="L157" s="188">
        <v>2</v>
      </c>
      <c r="M157" s="63"/>
      <c r="N157" s="188">
        <v>1</v>
      </c>
      <c r="O157" s="63"/>
      <c r="P157" s="188">
        <v>1</v>
      </c>
      <c r="Q157" s="63"/>
      <c r="R157" s="188">
        <v>1</v>
      </c>
      <c r="S157" s="63"/>
      <c r="T157" s="188">
        <v>1</v>
      </c>
      <c r="U157" s="63"/>
      <c r="V157" s="188">
        <v>1</v>
      </c>
      <c r="W157" s="63"/>
      <c r="X157" s="189">
        <v>1</v>
      </c>
      <c r="Y157" s="63"/>
      <c r="Z157" s="190">
        <v>1</v>
      </c>
      <c r="AA157" s="63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</row>
    <row r="158" spans="1:449" s="1" customFormat="1" ht="27">
      <c r="A158" s="138"/>
      <c r="B158" s="144" t="s">
        <v>533</v>
      </c>
      <c r="C158" s="36" t="s">
        <v>437</v>
      </c>
      <c r="D158" s="4">
        <v>5</v>
      </c>
      <c r="E158" s="99">
        <f>SUM(D158:D160)</f>
        <v>14</v>
      </c>
      <c r="F158" s="6">
        <v>6</v>
      </c>
      <c r="G158" s="60">
        <v>15</v>
      </c>
      <c r="H158" s="191">
        <v>5</v>
      </c>
      <c r="I158" s="60">
        <v>16</v>
      </c>
      <c r="J158" s="191">
        <v>5</v>
      </c>
      <c r="K158" s="60">
        <v>16</v>
      </c>
      <c r="L158" s="191">
        <v>4</v>
      </c>
      <c r="M158" s="60">
        <f>SUM(L158:L160)</f>
        <v>14</v>
      </c>
      <c r="N158" s="191">
        <v>5</v>
      </c>
      <c r="O158" s="60">
        <v>16</v>
      </c>
      <c r="P158" s="191">
        <v>6</v>
      </c>
      <c r="Q158" s="60">
        <f>SUM(P158:P160)</f>
        <v>15</v>
      </c>
      <c r="R158" s="191">
        <v>6</v>
      </c>
      <c r="S158" s="60">
        <v>15</v>
      </c>
      <c r="T158" s="191">
        <v>4</v>
      </c>
      <c r="U158" s="60">
        <v>14</v>
      </c>
      <c r="V158" s="191">
        <v>4</v>
      </c>
      <c r="W158" s="60">
        <v>16</v>
      </c>
      <c r="X158" s="192">
        <v>2</v>
      </c>
      <c r="Y158" s="60">
        <v>15</v>
      </c>
      <c r="Z158" s="193">
        <v>2</v>
      </c>
      <c r="AA158" s="60">
        <v>15</v>
      </c>
    </row>
    <row r="159" spans="1:449" s="1" customFormat="1" ht="27">
      <c r="A159" s="138"/>
      <c r="B159" s="145"/>
      <c r="C159" s="36" t="s">
        <v>436</v>
      </c>
      <c r="D159" s="4">
        <v>7</v>
      </c>
      <c r="E159" s="111"/>
      <c r="F159" s="4">
        <v>7</v>
      </c>
      <c r="G159" s="61"/>
      <c r="H159" s="191">
        <v>9</v>
      </c>
      <c r="I159" s="61"/>
      <c r="J159" s="191">
        <v>9</v>
      </c>
      <c r="K159" s="61"/>
      <c r="L159" s="191">
        <v>7</v>
      </c>
      <c r="M159" s="61"/>
      <c r="N159" s="191">
        <v>7</v>
      </c>
      <c r="O159" s="61"/>
      <c r="P159" s="191">
        <v>5</v>
      </c>
      <c r="Q159" s="61"/>
      <c r="R159" s="191">
        <v>5</v>
      </c>
      <c r="S159" s="61"/>
      <c r="T159" s="191">
        <v>7</v>
      </c>
      <c r="U159" s="61"/>
      <c r="V159" s="191">
        <v>9</v>
      </c>
      <c r="W159" s="61"/>
      <c r="X159" s="192">
        <v>10</v>
      </c>
      <c r="Y159" s="61"/>
      <c r="Z159" s="193">
        <v>10</v>
      </c>
      <c r="AA159" s="61"/>
    </row>
    <row r="160" spans="1:449" s="1" customFormat="1" ht="27">
      <c r="A160" s="138"/>
      <c r="B160" s="146"/>
      <c r="C160" s="36" t="s">
        <v>468</v>
      </c>
      <c r="D160" s="4">
        <v>2</v>
      </c>
      <c r="E160" s="100"/>
      <c r="F160" s="6">
        <v>2</v>
      </c>
      <c r="G160" s="69"/>
      <c r="H160" s="191">
        <v>2</v>
      </c>
      <c r="I160" s="69"/>
      <c r="J160" s="191">
        <v>2</v>
      </c>
      <c r="K160" s="69"/>
      <c r="L160" s="191">
        <v>3</v>
      </c>
      <c r="M160" s="69"/>
      <c r="N160" s="191">
        <v>4</v>
      </c>
      <c r="O160" s="69"/>
      <c r="P160" s="191">
        <v>4</v>
      </c>
      <c r="Q160" s="69"/>
      <c r="R160" s="191">
        <v>4</v>
      </c>
      <c r="S160" s="69"/>
      <c r="T160" s="191">
        <v>3</v>
      </c>
      <c r="U160" s="69"/>
      <c r="V160" s="191">
        <v>3</v>
      </c>
      <c r="W160" s="69"/>
      <c r="X160" s="192">
        <v>3</v>
      </c>
      <c r="Y160" s="69"/>
      <c r="Z160" s="193">
        <v>3</v>
      </c>
      <c r="AA160" s="69"/>
    </row>
    <row r="161" spans="1:449" s="1" customFormat="1" ht="27">
      <c r="A161" s="138"/>
      <c r="B161" s="108" t="s">
        <v>534</v>
      </c>
      <c r="C161" s="35" t="s">
        <v>437</v>
      </c>
      <c r="D161" s="3">
        <v>1</v>
      </c>
      <c r="E161" s="90">
        <f>SUM(D161:D163)</f>
        <v>2</v>
      </c>
      <c r="F161" s="3">
        <v>1</v>
      </c>
      <c r="G161" s="90">
        <v>3</v>
      </c>
      <c r="H161" s="188">
        <v>1</v>
      </c>
      <c r="I161" s="62">
        <v>3</v>
      </c>
      <c r="J161" s="188">
        <v>1</v>
      </c>
      <c r="K161" s="62">
        <v>4</v>
      </c>
      <c r="L161" s="188"/>
      <c r="M161" s="62">
        <f>SUM(L162:L163)</f>
        <v>2</v>
      </c>
      <c r="N161" s="188"/>
      <c r="O161" s="62">
        <v>2</v>
      </c>
      <c r="P161" s="188"/>
      <c r="Q161" s="62">
        <f>SUM(P162:P163)</f>
        <v>1</v>
      </c>
      <c r="R161" s="188"/>
      <c r="S161" s="62">
        <v>2</v>
      </c>
      <c r="T161" s="188"/>
      <c r="U161" s="62">
        <v>1</v>
      </c>
      <c r="V161" s="188"/>
      <c r="W161" s="62">
        <v>1</v>
      </c>
      <c r="X161" s="189"/>
      <c r="Y161" s="62">
        <v>1</v>
      </c>
      <c r="Z161" s="190"/>
      <c r="AA161" s="62">
        <v>1</v>
      </c>
    </row>
    <row r="162" spans="1:449" s="8" customFormat="1" ht="27">
      <c r="A162" s="138"/>
      <c r="B162" s="109"/>
      <c r="C162" s="35" t="s">
        <v>441</v>
      </c>
      <c r="D162" s="3"/>
      <c r="E162" s="98"/>
      <c r="F162" s="5">
        <v>2</v>
      </c>
      <c r="G162" s="98"/>
      <c r="H162" s="188">
        <v>1</v>
      </c>
      <c r="I162" s="70"/>
      <c r="J162" s="188">
        <v>2</v>
      </c>
      <c r="K162" s="70"/>
      <c r="L162" s="188">
        <v>2</v>
      </c>
      <c r="M162" s="70"/>
      <c r="N162" s="188">
        <v>2</v>
      </c>
      <c r="O162" s="70"/>
      <c r="P162" s="188">
        <v>1</v>
      </c>
      <c r="Q162" s="70"/>
      <c r="R162" s="188">
        <v>1</v>
      </c>
      <c r="S162" s="70"/>
      <c r="T162" s="188"/>
      <c r="U162" s="70"/>
      <c r="V162" s="188"/>
      <c r="W162" s="70"/>
      <c r="X162" s="189"/>
      <c r="Y162" s="70"/>
      <c r="Z162" s="190"/>
      <c r="AA162" s="70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</row>
    <row r="163" spans="1:449" s="8" customFormat="1" ht="27">
      <c r="A163" s="138"/>
      <c r="B163" s="110"/>
      <c r="C163" s="35" t="s">
        <v>468</v>
      </c>
      <c r="D163" s="3">
        <v>1</v>
      </c>
      <c r="E163" s="91"/>
      <c r="F163" s="5"/>
      <c r="G163" s="91"/>
      <c r="H163" s="188">
        <v>1</v>
      </c>
      <c r="I163" s="63"/>
      <c r="J163" s="188">
        <v>1</v>
      </c>
      <c r="K163" s="63"/>
      <c r="L163" s="188"/>
      <c r="M163" s="63"/>
      <c r="N163" s="188"/>
      <c r="O163" s="63"/>
      <c r="P163" s="188"/>
      <c r="Q163" s="63"/>
      <c r="R163" s="188">
        <v>1</v>
      </c>
      <c r="S163" s="63"/>
      <c r="T163" s="188">
        <v>1</v>
      </c>
      <c r="U163" s="63"/>
      <c r="V163" s="188">
        <v>1</v>
      </c>
      <c r="W163" s="63"/>
      <c r="X163" s="189">
        <v>1</v>
      </c>
      <c r="Y163" s="63"/>
      <c r="Z163" s="190">
        <v>1</v>
      </c>
      <c r="AA163" s="63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</row>
    <row r="164" spans="1:449" s="1" customFormat="1" ht="27">
      <c r="A164" s="138"/>
      <c r="B164" s="149" t="s">
        <v>535</v>
      </c>
      <c r="C164" s="36" t="s">
        <v>439</v>
      </c>
      <c r="D164" s="4">
        <v>2</v>
      </c>
      <c r="E164" s="99">
        <f>SUM(D164:D165)</f>
        <v>3</v>
      </c>
      <c r="F164" s="6">
        <v>2</v>
      </c>
      <c r="G164" s="60">
        <v>3</v>
      </c>
      <c r="H164" s="191">
        <v>1</v>
      </c>
      <c r="I164" s="60">
        <v>2</v>
      </c>
      <c r="J164" s="191">
        <v>1</v>
      </c>
      <c r="K164" s="60">
        <v>2</v>
      </c>
      <c r="L164" s="191">
        <v>1</v>
      </c>
      <c r="M164" s="60">
        <f>SUM(L164:L165)</f>
        <v>3</v>
      </c>
      <c r="N164" s="191">
        <v>1</v>
      </c>
      <c r="O164" s="60">
        <v>3</v>
      </c>
      <c r="P164" s="191">
        <v>1</v>
      </c>
      <c r="Q164" s="60">
        <f>SUM(P164:P165)</f>
        <v>2</v>
      </c>
      <c r="R164" s="191">
        <v>1</v>
      </c>
      <c r="S164" s="60">
        <v>3</v>
      </c>
      <c r="T164" s="191">
        <v>1</v>
      </c>
      <c r="U164" s="60">
        <v>3</v>
      </c>
      <c r="V164" s="191">
        <v>1</v>
      </c>
      <c r="W164" s="60">
        <v>4</v>
      </c>
      <c r="X164" s="192"/>
      <c r="Y164" s="60">
        <v>6</v>
      </c>
      <c r="Z164" s="193"/>
      <c r="AA164" s="60">
        <v>7</v>
      </c>
    </row>
    <row r="165" spans="1:449" s="1" customFormat="1" ht="27">
      <c r="A165" s="138"/>
      <c r="B165" s="150"/>
      <c r="C165" s="36" t="s">
        <v>436</v>
      </c>
      <c r="D165" s="4">
        <v>1</v>
      </c>
      <c r="E165" s="100"/>
      <c r="F165" s="4">
        <v>1</v>
      </c>
      <c r="G165" s="69"/>
      <c r="H165" s="191">
        <v>1</v>
      </c>
      <c r="I165" s="69"/>
      <c r="J165" s="191">
        <v>1</v>
      </c>
      <c r="K165" s="69"/>
      <c r="L165" s="191">
        <v>2</v>
      </c>
      <c r="M165" s="69"/>
      <c r="N165" s="191">
        <v>2</v>
      </c>
      <c r="O165" s="69"/>
      <c r="P165" s="191">
        <v>1</v>
      </c>
      <c r="Q165" s="69"/>
      <c r="R165" s="191">
        <v>2</v>
      </c>
      <c r="S165" s="69"/>
      <c r="T165" s="191">
        <v>2</v>
      </c>
      <c r="U165" s="69"/>
      <c r="V165" s="191">
        <v>3</v>
      </c>
      <c r="W165" s="69"/>
      <c r="X165" s="192">
        <v>6</v>
      </c>
      <c r="Y165" s="69"/>
      <c r="Z165" s="193">
        <v>7</v>
      </c>
      <c r="AA165" s="69"/>
    </row>
    <row r="166" spans="1:449" s="8" customFormat="1" ht="27">
      <c r="A166" s="138"/>
      <c r="B166" s="26" t="s">
        <v>434</v>
      </c>
      <c r="C166" s="35" t="s">
        <v>440</v>
      </c>
      <c r="D166" s="3"/>
      <c r="E166" s="19"/>
      <c r="F166" s="5"/>
      <c r="G166" s="9"/>
      <c r="H166" s="188"/>
      <c r="I166" s="9"/>
      <c r="J166" s="188"/>
      <c r="K166" s="9"/>
      <c r="L166" s="188"/>
      <c r="M166" s="9">
        <f>SUM(L166)</f>
        <v>0</v>
      </c>
      <c r="N166" s="188"/>
      <c r="O166" s="9"/>
      <c r="P166" s="188"/>
      <c r="Q166" s="9"/>
      <c r="R166" s="188"/>
      <c r="S166" s="9"/>
      <c r="T166" s="188"/>
      <c r="U166" s="9"/>
      <c r="V166" s="188"/>
      <c r="W166" s="9"/>
      <c r="X166" s="189"/>
      <c r="Y166" s="9"/>
      <c r="Z166" s="190">
        <v>1</v>
      </c>
      <c r="AA166" s="9">
        <v>1</v>
      </c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</row>
    <row r="167" spans="1:449" s="1" customFormat="1" ht="27">
      <c r="A167" s="138"/>
      <c r="B167" s="144" t="s">
        <v>536</v>
      </c>
      <c r="C167" s="36" t="s">
        <v>437</v>
      </c>
      <c r="D167" s="4">
        <v>1</v>
      </c>
      <c r="E167" s="99">
        <f>SUM(D167:D169)</f>
        <v>6</v>
      </c>
      <c r="F167" s="6">
        <v>1</v>
      </c>
      <c r="G167" s="60">
        <v>6</v>
      </c>
      <c r="H167" s="191">
        <v>1</v>
      </c>
      <c r="I167" s="60">
        <v>5</v>
      </c>
      <c r="J167" s="191">
        <v>1</v>
      </c>
      <c r="K167" s="60">
        <v>5</v>
      </c>
      <c r="L167" s="191">
        <v>2</v>
      </c>
      <c r="M167" s="60">
        <f>SUM(L167:L169)</f>
        <v>6</v>
      </c>
      <c r="N167" s="191">
        <v>2</v>
      </c>
      <c r="O167" s="60">
        <v>6</v>
      </c>
      <c r="P167" s="191">
        <v>2</v>
      </c>
      <c r="Q167" s="60">
        <f>SUM(P167:P169)</f>
        <v>7</v>
      </c>
      <c r="R167" s="191">
        <v>2</v>
      </c>
      <c r="S167" s="60">
        <v>8</v>
      </c>
      <c r="T167" s="191">
        <v>1</v>
      </c>
      <c r="U167" s="60">
        <v>5</v>
      </c>
      <c r="V167" s="191">
        <v>1</v>
      </c>
      <c r="W167" s="60">
        <v>6</v>
      </c>
      <c r="X167" s="192">
        <v>1</v>
      </c>
      <c r="Y167" s="60">
        <v>5</v>
      </c>
      <c r="Z167" s="193">
        <v>1</v>
      </c>
      <c r="AA167" s="60">
        <v>4</v>
      </c>
    </row>
    <row r="168" spans="1:449" s="1" customFormat="1" ht="27">
      <c r="A168" s="138"/>
      <c r="B168" s="145"/>
      <c r="C168" s="36" t="s">
        <v>436</v>
      </c>
      <c r="D168" s="4">
        <v>4</v>
      </c>
      <c r="E168" s="111"/>
      <c r="F168" s="4">
        <v>4</v>
      </c>
      <c r="G168" s="61"/>
      <c r="H168" s="191">
        <v>3</v>
      </c>
      <c r="I168" s="61"/>
      <c r="J168" s="191">
        <v>3</v>
      </c>
      <c r="K168" s="61"/>
      <c r="L168" s="191">
        <v>4</v>
      </c>
      <c r="M168" s="61"/>
      <c r="N168" s="191">
        <v>4</v>
      </c>
      <c r="O168" s="61"/>
      <c r="P168" s="191">
        <v>5</v>
      </c>
      <c r="Q168" s="61"/>
      <c r="R168" s="191">
        <v>6</v>
      </c>
      <c r="S168" s="61"/>
      <c r="T168" s="191">
        <v>4</v>
      </c>
      <c r="U168" s="61"/>
      <c r="V168" s="191">
        <v>5</v>
      </c>
      <c r="W168" s="61"/>
      <c r="X168" s="192">
        <v>3</v>
      </c>
      <c r="Y168" s="61"/>
      <c r="Z168" s="193">
        <v>2</v>
      </c>
      <c r="AA168" s="61"/>
    </row>
    <row r="169" spans="1:449" s="1" customFormat="1" ht="27">
      <c r="A169" s="138"/>
      <c r="B169" s="146"/>
      <c r="C169" s="36" t="s">
        <v>468</v>
      </c>
      <c r="D169" s="4">
        <v>1</v>
      </c>
      <c r="E169" s="100"/>
      <c r="F169" s="6">
        <v>1</v>
      </c>
      <c r="G169" s="69"/>
      <c r="H169" s="191">
        <v>1</v>
      </c>
      <c r="I169" s="69"/>
      <c r="J169" s="191">
        <v>1</v>
      </c>
      <c r="K169" s="69"/>
      <c r="L169" s="191"/>
      <c r="M169" s="69"/>
      <c r="N169" s="191"/>
      <c r="O169" s="69"/>
      <c r="P169" s="191"/>
      <c r="Q169" s="69"/>
      <c r="R169" s="191"/>
      <c r="S169" s="69"/>
      <c r="T169" s="191"/>
      <c r="U169" s="69"/>
      <c r="V169" s="191"/>
      <c r="W169" s="69"/>
      <c r="X169" s="192">
        <v>1</v>
      </c>
      <c r="Y169" s="69"/>
      <c r="Z169" s="193">
        <v>1</v>
      </c>
      <c r="AA169" s="69"/>
    </row>
    <row r="170" spans="1:449" s="8" customFormat="1" ht="27">
      <c r="A170" s="138"/>
      <c r="B170" s="151" t="s">
        <v>537</v>
      </c>
      <c r="C170" s="35" t="s">
        <v>437</v>
      </c>
      <c r="D170" s="3"/>
      <c r="E170" s="90"/>
      <c r="F170" s="5"/>
      <c r="G170" s="62"/>
      <c r="H170" s="188"/>
      <c r="I170" s="62"/>
      <c r="J170" s="188"/>
      <c r="K170" s="62"/>
      <c r="L170" s="188"/>
      <c r="M170" s="62">
        <f>SUM(L170:L171)</f>
        <v>1</v>
      </c>
      <c r="N170" s="188"/>
      <c r="O170" s="62">
        <v>1</v>
      </c>
      <c r="P170" s="188"/>
      <c r="Q170" s="62">
        <f>SUM(P170:P171)</f>
        <v>2</v>
      </c>
      <c r="R170" s="188"/>
      <c r="S170" s="62">
        <v>2</v>
      </c>
      <c r="T170" s="188"/>
      <c r="U170" s="62">
        <v>3</v>
      </c>
      <c r="V170" s="188">
        <v>1</v>
      </c>
      <c r="W170" s="62">
        <v>3</v>
      </c>
      <c r="X170" s="189">
        <v>1</v>
      </c>
      <c r="Y170" s="62">
        <v>3</v>
      </c>
      <c r="Z170" s="190">
        <v>1</v>
      </c>
      <c r="AA170" s="62">
        <v>3</v>
      </c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</row>
    <row r="171" spans="1:449" s="8" customFormat="1" ht="27">
      <c r="A171" s="138"/>
      <c r="B171" s="152"/>
      <c r="C171" s="35" t="s">
        <v>436</v>
      </c>
      <c r="D171" s="3"/>
      <c r="E171" s="91"/>
      <c r="F171" s="3"/>
      <c r="G171" s="63"/>
      <c r="H171" s="188"/>
      <c r="I171" s="63"/>
      <c r="J171" s="188"/>
      <c r="K171" s="63"/>
      <c r="L171" s="188">
        <v>1</v>
      </c>
      <c r="M171" s="63"/>
      <c r="N171" s="188">
        <v>1</v>
      </c>
      <c r="O171" s="63"/>
      <c r="P171" s="188">
        <v>2</v>
      </c>
      <c r="Q171" s="63"/>
      <c r="R171" s="188">
        <v>2</v>
      </c>
      <c r="S171" s="63"/>
      <c r="T171" s="188">
        <v>3</v>
      </c>
      <c r="U171" s="63"/>
      <c r="V171" s="188">
        <v>2</v>
      </c>
      <c r="W171" s="63"/>
      <c r="X171" s="189">
        <v>2</v>
      </c>
      <c r="Y171" s="63"/>
      <c r="Z171" s="190">
        <v>2</v>
      </c>
      <c r="AA171" s="63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</row>
    <row r="172" spans="1:449" s="1" customFormat="1" ht="27">
      <c r="A172" s="138"/>
      <c r="B172" s="147" t="s">
        <v>538</v>
      </c>
      <c r="C172" s="36" t="s">
        <v>437</v>
      </c>
      <c r="D172" s="4"/>
      <c r="E172" s="99">
        <f>SUM(D172:D175)</f>
        <v>18</v>
      </c>
      <c r="F172" s="6"/>
      <c r="G172" s="60">
        <v>18</v>
      </c>
      <c r="H172" s="191"/>
      <c r="I172" s="60">
        <v>20</v>
      </c>
      <c r="J172" s="191"/>
      <c r="K172" s="60">
        <v>23</v>
      </c>
      <c r="L172" s="191">
        <v>1</v>
      </c>
      <c r="M172" s="60">
        <f>SUM(L172:L175)</f>
        <v>21</v>
      </c>
      <c r="N172" s="191">
        <v>1</v>
      </c>
      <c r="O172" s="60">
        <v>19</v>
      </c>
      <c r="P172" s="191"/>
      <c r="Q172" s="60">
        <f>SUM(P172:P175)</f>
        <v>10</v>
      </c>
      <c r="R172" s="191">
        <v>1</v>
      </c>
      <c r="S172" s="60">
        <v>14</v>
      </c>
      <c r="T172" s="191">
        <v>1</v>
      </c>
      <c r="U172" s="60">
        <v>12</v>
      </c>
      <c r="V172" s="191">
        <v>1</v>
      </c>
      <c r="W172" s="60">
        <v>14</v>
      </c>
      <c r="X172" s="192">
        <v>1</v>
      </c>
      <c r="Y172" s="60">
        <v>13</v>
      </c>
      <c r="Z172" s="193">
        <v>1</v>
      </c>
      <c r="AA172" s="60">
        <v>14</v>
      </c>
    </row>
    <row r="173" spans="1:449" s="1" customFormat="1" ht="27">
      <c r="A173" s="138"/>
      <c r="B173" s="72"/>
      <c r="C173" s="36" t="s">
        <v>436</v>
      </c>
      <c r="D173" s="4">
        <v>12</v>
      </c>
      <c r="E173" s="111"/>
      <c r="F173" s="4">
        <v>12</v>
      </c>
      <c r="G173" s="61"/>
      <c r="H173" s="191">
        <v>9</v>
      </c>
      <c r="I173" s="61"/>
      <c r="J173" s="191">
        <v>11</v>
      </c>
      <c r="K173" s="61"/>
      <c r="L173" s="191">
        <v>10</v>
      </c>
      <c r="M173" s="61"/>
      <c r="N173" s="191">
        <v>8</v>
      </c>
      <c r="O173" s="61"/>
      <c r="P173" s="191">
        <v>3</v>
      </c>
      <c r="Q173" s="61"/>
      <c r="R173" s="191">
        <v>5</v>
      </c>
      <c r="S173" s="61"/>
      <c r="T173" s="191">
        <v>4</v>
      </c>
      <c r="U173" s="61"/>
      <c r="V173" s="191">
        <v>4</v>
      </c>
      <c r="W173" s="61"/>
      <c r="X173" s="192">
        <v>6</v>
      </c>
      <c r="Y173" s="61"/>
      <c r="Z173" s="193">
        <v>7</v>
      </c>
      <c r="AA173" s="61"/>
    </row>
    <row r="174" spans="1:449" s="1" customFormat="1" ht="27">
      <c r="A174" s="138"/>
      <c r="B174" s="72"/>
      <c r="C174" s="36" t="s">
        <v>479</v>
      </c>
      <c r="D174" s="4">
        <v>1</v>
      </c>
      <c r="E174" s="111"/>
      <c r="F174" s="4">
        <v>1</v>
      </c>
      <c r="G174" s="61"/>
      <c r="H174" s="191">
        <v>3</v>
      </c>
      <c r="I174" s="61"/>
      <c r="J174" s="191">
        <v>4</v>
      </c>
      <c r="K174" s="61"/>
      <c r="L174" s="191">
        <v>2</v>
      </c>
      <c r="M174" s="61"/>
      <c r="N174" s="191">
        <v>2</v>
      </c>
      <c r="O174" s="61"/>
      <c r="P174" s="191"/>
      <c r="Q174" s="61"/>
      <c r="R174" s="191"/>
      <c r="S174" s="61"/>
      <c r="T174" s="191"/>
      <c r="U174" s="61"/>
      <c r="V174" s="191"/>
      <c r="W174" s="61"/>
      <c r="X174" s="192"/>
      <c r="Y174" s="61"/>
      <c r="Z174" s="193"/>
      <c r="AA174" s="61"/>
    </row>
    <row r="175" spans="1:449" s="1" customFormat="1" ht="27">
      <c r="A175" s="138"/>
      <c r="B175" s="73"/>
      <c r="C175" s="36" t="s">
        <v>468</v>
      </c>
      <c r="D175" s="4">
        <v>5</v>
      </c>
      <c r="E175" s="100"/>
      <c r="F175" s="6">
        <v>5</v>
      </c>
      <c r="G175" s="69"/>
      <c r="H175" s="191">
        <v>8</v>
      </c>
      <c r="I175" s="69"/>
      <c r="J175" s="191">
        <v>8</v>
      </c>
      <c r="K175" s="69"/>
      <c r="L175" s="191">
        <v>8</v>
      </c>
      <c r="M175" s="69"/>
      <c r="N175" s="191">
        <v>8</v>
      </c>
      <c r="O175" s="69"/>
      <c r="P175" s="191">
        <v>7</v>
      </c>
      <c r="Q175" s="69"/>
      <c r="R175" s="191">
        <v>8</v>
      </c>
      <c r="S175" s="69"/>
      <c r="T175" s="191">
        <v>7</v>
      </c>
      <c r="U175" s="69"/>
      <c r="V175" s="191">
        <v>9</v>
      </c>
      <c r="W175" s="69"/>
      <c r="X175" s="192">
        <v>6</v>
      </c>
      <c r="Y175" s="69"/>
      <c r="Z175" s="193">
        <v>6</v>
      </c>
      <c r="AA175" s="69"/>
    </row>
    <row r="176" spans="1:449" s="8" customFormat="1" ht="27">
      <c r="A176" s="138"/>
      <c r="B176" s="151" t="s">
        <v>539</v>
      </c>
      <c r="C176" s="35" t="s">
        <v>437</v>
      </c>
      <c r="D176" s="3"/>
      <c r="E176" s="90">
        <f>SUM(D176:D177)</f>
        <v>3</v>
      </c>
      <c r="F176" s="5"/>
      <c r="G176" s="62">
        <v>4</v>
      </c>
      <c r="H176" s="188"/>
      <c r="I176" s="62">
        <v>2</v>
      </c>
      <c r="J176" s="188"/>
      <c r="K176" s="62">
        <v>2</v>
      </c>
      <c r="L176" s="188">
        <v>1</v>
      </c>
      <c r="M176" s="62">
        <f>SUM(L176:L177)</f>
        <v>3</v>
      </c>
      <c r="N176" s="188">
        <v>2</v>
      </c>
      <c r="O176" s="62">
        <v>4</v>
      </c>
      <c r="P176" s="188">
        <v>2</v>
      </c>
      <c r="Q176" s="62">
        <f>SUM(P176:P177)</f>
        <v>6</v>
      </c>
      <c r="R176" s="188">
        <v>2</v>
      </c>
      <c r="S176" s="62">
        <v>6</v>
      </c>
      <c r="T176" s="188">
        <v>2</v>
      </c>
      <c r="U176" s="62">
        <v>5</v>
      </c>
      <c r="V176" s="188">
        <v>2</v>
      </c>
      <c r="W176" s="62">
        <v>5</v>
      </c>
      <c r="X176" s="189">
        <v>2</v>
      </c>
      <c r="Y176" s="62">
        <v>3</v>
      </c>
      <c r="Z176" s="190">
        <v>2</v>
      </c>
      <c r="AA176" s="62">
        <v>3</v>
      </c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</row>
    <row r="177" spans="1:449" s="8" customFormat="1" ht="27">
      <c r="A177" s="139"/>
      <c r="B177" s="152"/>
      <c r="C177" s="35" t="s">
        <v>436</v>
      </c>
      <c r="D177" s="3">
        <v>3</v>
      </c>
      <c r="E177" s="91"/>
      <c r="F177" s="3">
        <v>4</v>
      </c>
      <c r="G177" s="63"/>
      <c r="H177" s="188">
        <v>2</v>
      </c>
      <c r="I177" s="63"/>
      <c r="J177" s="188">
        <v>2</v>
      </c>
      <c r="K177" s="63"/>
      <c r="L177" s="188">
        <v>2</v>
      </c>
      <c r="M177" s="63"/>
      <c r="N177" s="188">
        <v>2</v>
      </c>
      <c r="O177" s="63"/>
      <c r="P177" s="188">
        <v>4</v>
      </c>
      <c r="Q177" s="63"/>
      <c r="R177" s="188">
        <v>4</v>
      </c>
      <c r="S177" s="63"/>
      <c r="T177" s="188">
        <v>3</v>
      </c>
      <c r="U177" s="63"/>
      <c r="V177" s="188">
        <v>3</v>
      </c>
      <c r="W177" s="63"/>
      <c r="X177" s="189">
        <v>1</v>
      </c>
      <c r="Y177" s="63"/>
      <c r="Z177" s="190">
        <v>1</v>
      </c>
      <c r="AA177" s="63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</row>
    <row r="178" spans="1:449" ht="27">
      <c r="A178" s="133" t="s">
        <v>500</v>
      </c>
      <c r="B178" s="134"/>
      <c r="C178" s="40" t="s">
        <v>437</v>
      </c>
      <c r="D178" s="20">
        <f>SUM(D152,D155,D158,D161,D164,D167)</f>
        <v>20</v>
      </c>
      <c r="E178" s="92">
        <f>SUM(E146:E177)</f>
        <v>65</v>
      </c>
      <c r="F178" s="21">
        <f>SUM(F152,F155,F158,F161,F164,F167)</f>
        <v>25</v>
      </c>
      <c r="G178" s="101">
        <f>SUM(G146:G177)</f>
        <v>72</v>
      </c>
      <c r="H178" s="203">
        <v>18</v>
      </c>
      <c r="I178" s="101">
        <v>71</v>
      </c>
      <c r="J178" s="203">
        <v>19</v>
      </c>
      <c r="K178" s="101">
        <v>78</v>
      </c>
      <c r="L178" s="203">
        <f>L176+L172+L170+L167+L166+L164+L158+L155+L152+L146</f>
        <v>18</v>
      </c>
      <c r="M178" s="101">
        <f>SUM(L178:L181)</f>
        <v>74</v>
      </c>
      <c r="N178" s="203">
        <v>21</v>
      </c>
      <c r="O178" s="101">
        <v>77</v>
      </c>
      <c r="P178" s="203">
        <f>SUM(P152+P155+P158+P164+P166+P167+P170+P176+P172)</f>
        <v>21</v>
      </c>
      <c r="Q178" s="101">
        <v>65</v>
      </c>
      <c r="R178" s="203">
        <v>22</v>
      </c>
      <c r="S178" s="101">
        <v>72</v>
      </c>
      <c r="T178" s="203">
        <f>T172+T176+T170+T167+T166+T164+T158+T155+T152</f>
        <v>19</v>
      </c>
      <c r="U178" s="101">
        <v>65</v>
      </c>
      <c r="V178" s="203">
        <f>1+19</f>
        <v>20</v>
      </c>
      <c r="W178" s="101">
        <f>15+58</f>
        <v>73</v>
      </c>
      <c r="X178" s="204">
        <f>1+16</f>
        <v>17</v>
      </c>
      <c r="Y178" s="101">
        <f>13+57</f>
        <v>70</v>
      </c>
      <c r="Z178" s="208">
        <f>1+17</f>
        <v>18</v>
      </c>
      <c r="AA178" s="101">
        <f>14+58</f>
        <v>72</v>
      </c>
    </row>
    <row r="179" spans="1:449" ht="27">
      <c r="A179" s="135"/>
      <c r="B179" s="129"/>
      <c r="C179" s="40" t="s">
        <v>436</v>
      </c>
      <c r="D179" s="20">
        <f>SUM(D177,D173,D168,D165,D159,D156,D153,D147)</f>
        <v>34</v>
      </c>
      <c r="E179" s="93"/>
      <c r="F179" s="20">
        <f>SUM(F147,F153,F156,F159,F162,F165,F168,F173,F177)</f>
        <v>37</v>
      </c>
      <c r="G179" s="102"/>
      <c r="H179" s="203">
        <v>35</v>
      </c>
      <c r="I179" s="102"/>
      <c r="J179" s="203">
        <v>40</v>
      </c>
      <c r="K179" s="102"/>
      <c r="L179" s="203">
        <f>L177+L173+L171+L168+L165+L162+L159+L156+L153+L151+L149+L147</f>
        <v>39</v>
      </c>
      <c r="M179" s="102"/>
      <c r="N179" s="203">
        <v>38</v>
      </c>
      <c r="O179" s="102"/>
      <c r="P179" s="203">
        <f>SUM(P149+P151+P153+P156+P159+P162+P165+P168+P171+P177+P148+P173)</f>
        <v>30</v>
      </c>
      <c r="Q179" s="102"/>
      <c r="R179" s="203">
        <v>35</v>
      </c>
      <c r="S179" s="102"/>
      <c r="T179" s="203">
        <f>T173+T148+T177+T171+T168+T165+T159+T156+T151+T149+T153</f>
        <v>32</v>
      </c>
      <c r="U179" s="102"/>
      <c r="V179" s="203">
        <f>5+33</f>
        <v>38</v>
      </c>
      <c r="W179" s="102"/>
      <c r="X179" s="204">
        <f>6+34</f>
        <v>40</v>
      </c>
      <c r="Y179" s="102"/>
      <c r="Z179" s="208">
        <f>7+34</f>
        <v>41</v>
      </c>
      <c r="AA179" s="102"/>
    </row>
    <row r="180" spans="1:449" ht="27">
      <c r="A180" s="135"/>
      <c r="B180" s="129"/>
      <c r="C180" s="40" t="s">
        <v>479</v>
      </c>
      <c r="D180" s="20">
        <f>SUM(D174)</f>
        <v>1</v>
      </c>
      <c r="E180" s="93"/>
      <c r="F180" s="20">
        <f>SUM(F174)</f>
        <v>1</v>
      </c>
      <c r="G180" s="102"/>
      <c r="H180" s="203">
        <v>4</v>
      </c>
      <c r="I180" s="102"/>
      <c r="J180" s="203">
        <v>5</v>
      </c>
      <c r="K180" s="102"/>
      <c r="L180" s="203">
        <f>L174+L148</f>
        <v>3</v>
      </c>
      <c r="M180" s="102"/>
      <c r="N180" s="203">
        <v>4</v>
      </c>
      <c r="O180" s="102"/>
      <c r="P180" s="203"/>
      <c r="Q180" s="102"/>
      <c r="R180" s="203"/>
      <c r="S180" s="102"/>
      <c r="T180" s="203"/>
      <c r="U180" s="102"/>
      <c r="V180" s="203"/>
      <c r="W180" s="102"/>
      <c r="X180" s="204"/>
      <c r="Y180" s="102"/>
      <c r="Z180" s="208"/>
      <c r="AA180" s="102"/>
    </row>
    <row r="181" spans="1:449" ht="27">
      <c r="A181" s="136"/>
      <c r="B181" s="131"/>
      <c r="C181" s="40" t="s">
        <v>468</v>
      </c>
      <c r="D181" s="20">
        <f>SUM(D175,D169,D163,D160,D157)</f>
        <v>10</v>
      </c>
      <c r="E181" s="94"/>
      <c r="F181" s="21">
        <f>SUM(F157,F160,F169,F175)</f>
        <v>9</v>
      </c>
      <c r="G181" s="103"/>
      <c r="H181" s="203">
        <v>14</v>
      </c>
      <c r="I181" s="103"/>
      <c r="J181" s="203">
        <v>14</v>
      </c>
      <c r="K181" s="103"/>
      <c r="L181" s="203">
        <f>L175+L169+L163+L160+L157+L154+L150</f>
        <v>14</v>
      </c>
      <c r="M181" s="103"/>
      <c r="N181" s="203">
        <v>14</v>
      </c>
      <c r="O181" s="103"/>
      <c r="P181" s="203">
        <f>SUM(P150+P154+P157+P160+P163+P169+P175)</f>
        <v>13</v>
      </c>
      <c r="Q181" s="103"/>
      <c r="R181" s="203">
        <v>15</v>
      </c>
      <c r="S181" s="103"/>
      <c r="T181" s="203">
        <f>T175+T169+T163+T160+T157+T154</f>
        <v>13</v>
      </c>
      <c r="U181" s="103"/>
      <c r="V181" s="203">
        <f>9+6</f>
        <v>15</v>
      </c>
      <c r="W181" s="103"/>
      <c r="X181" s="204">
        <f>6+7</f>
        <v>13</v>
      </c>
      <c r="Y181" s="103"/>
      <c r="Z181" s="208">
        <f>6+7</f>
        <v>13</v>
      </c>
      <c r="AA181" s="103"/>
    </row>
    <row r="182" spans="1:449" s="1" customFormat="1" ht="27">
      <c r="A182" s="125" t="s">
        <v>540</v>
      </c>
      <c r="B182" s="121" t="s">
        <v>453</v>
      </c>
      <c r="C182" s="35" t="s">
        <v>436</v>
      </c>
      <c r="D182" s="3"/>
      <c r="E182" s="90"/>
      <c r="F182" s="5"/>
      <c r="G182" s="62"/>
      <c r="H182" s="188">
        <v>1</v>
      </c>
      <c r="I182" s="62">
        <v>1</v>
      </c>
      <c r="J182" s="188">
        <v>1</v>
      </c>
      <c r="K182" s="62">
        <v>1</v>
      </c>
      <c r="L182" s="188">
        <v>1</v>
      </c>
      <c r="M182" s="62">
        <f>SUM(L182:L183)</f>
        <v>1</v>
      </c>
      <c r="N182" s="188">
        <v>1</v>
      </c>
      <c r="O182" s="62">
        <v>1</v>
      </c>
      <c r="P182" s="188"/>
      <c r="Q182" s="62"/>
      <c r="R182" s="188"/>
      <c r="S182" s="62"/>
      <c r="T182" s="188"/>
      <c r="U182" s="62"/>
      <c r="V182" s="188">
        <v>1</v>
      </c>
      <c r="W182" s="62">
        <v>1</v>
      </c>
      <c r="X182" s="189"/>
      <c r="Y182" s="62"/>
      <c r="Z182" s="190"/>
      <c r="AA182" s="62"/>
    </row>
    <row r="183" spans="1:449" s="1" customFormat="1" ht="27">
      <c r="A183" s="126"/>
      <c r="B183" s="122"/>
      <c r="C183" s="35" t="s">
        <v>468</v>
      </c>
      <c r="D183" s="3"/>
      <c r="E183" s="91"/>
      <c r="F183" s="5"/>
      <c r="G183" s="63"/>
      <c r="H183" s="188"/>
      <c r="I183" s="63"/>
      <c r="J183" s="188"/>
      <c r="K183" s="63"/>
      <c r="L183" s="188"/>
      <c r="M183" s="63"/>
      <c r="N183" s="188"/>
      <c r="O183" s="63"/>
      <c r="P183" s="188"/>
      <c r="Q183" s="63"/>
      <c r="R183" s="188"/>
      <c r="S183" s="63"/>
      <c r="T183" s="188"/>
      <c r="U183" s="63"/>
      <c r="V183" s="188"/>
      <c r="W183" s="63">
        <v>1</v>
      </c>
      <c r="X183" s="189"/>
      <c r="Y183" s="63"/>
      <c r="Z183" s="190"/>
      <c r="AA183" s="63"/>
    </row>
    <row r="184" spans="1:449" s="1" customFormat="1" ht="27" customHeight="1">
      <c r="A184" s="126"/>
      <c r="B184" s="71" t="s">
        <v>435</v>
      </c>
      <c r="C184" s="36" t="s">
        <v>437</v>
      </c>
      <c r="D184" s="4"/>
      <c r="E184" s="99">
        <f>SUM(D184:D186)</f>
        <v>2</v>
      </c>
      <c r="F184" s="6"/>
      <c r="G184" s="60">
        <v>3</v>
      </c>
      <c r="H184" s="191">
        <v>1</v>
      </c>
      <c r="I184" s="60">
        <v>4</v>
      </c>
      <c r="J184" s="191">
        <v>1</v>
      </c>
      <c r="K184" s="60">
        <v>4</v>
      </c>
      <c r="L184" s="191"/>
      <c r="M184" s="60">
        <f>SUM(L184:L186)</f>
        <v>3</v>
      </c>
      <c r="N184" s="191">
        <v>1</v>
      </c>
      <c r="O184" s="60">
        <v>5</v>
      </c>
      <c r="P184" s="191">
        <v>1</v>
      </c>
      <c r="Q184" s="60">
        <f>SUM(P184:P186)</f>
        <v>3</v>
      </c>
      <c r="R184" s="191">
        <v>1</v>
      </c>
      <c r="S184" s="60">
        <v>2</v>
      </c>
      <c r="T184" s="191">
        <v>1</v>
      </c>
      <c r="U184" s="60">
        <v>2</v>
      </c>
      <c r="V184" s="191">
        <v>1</v>
      </c>
      <c r="W184" s="60">
        <v>2</v>
      </c>
      <c r="X184" s="192">
        <v>1</v>
      </c>
      <c r="Y184" s="60">
        <v>2</v>
      </c>
      <c r="Z184" s="193">
        <v>1</v>
      </c>
      <c r="AA184" s="60">
        <v>1</v>
      </c>
    </row>
    <row r="185" spans="1:449" s="1" customFormat="1" ht="27" customHeight="1">
      <c r="A185" s="126"/>
      <c r="B185" s="72"/>
      <c r="C185" s="36" t="s">
        <v>436</v>
      </c>
      <c r="D185" s="4">
        <v>1</v>
      </c>
      <c r="E185" s="111"/>
      <c r="F185" s="6">
        <v>1</v>
      </c>
      <c r="G185" s="61"/>
      <c r="H185" s="191">
        <v>1</v>
      </c>
      <c r="I185" s="61"/>
      <c r="J185" s="191">
        <v>1</v>
      </c>
      <c r="K185" s="61"/>
      <c r="L185" s="191">
        <v>1</v>
      </c>
      <c r="M185" s="61"/>
      <c r="N185" s="191">
        <v>1</v>
      </c>
      <c r="O185" s="61"/>
      <c r="P185" s="191"/>
      <c r="Q185" s="61"/>
      <c r="R185" s="191"/>
      <c r="S185" s="61"/>
      <c r="T185" s="191"/>
      <c r="U185" s="61"/>
      <c r="V185" s="191"/>
      <c r="W185" s="61"/>
      <c r="X185" s="192"/>
      <c r="Y185" s="61"/>
      <c r="Z185" s="193"/>
      <c r="AA185" s="61"/>
    </row>
    <row r="186" spans="1:449" s="1" customFormat="1" ht="27" customHeight="1">
      <c r="A186" s="126"/>
      <c r="B186" s="73"/>
      <c r="C186" s="36" t="s">
        <v>468</v>
      </c>
      <c r="D186" s="4">
        <v>1</v>
      </c>
      <c r="E186" s="100"/>
      <c r="F186" s="6">
        <v>2</v>
      </c>
      <c r="G186" s="69"/>
      <c r="H186" s="191">
        <v>2</v>
      </c>
      <c r="I186" s="69"/>
      <c r="J186" s="191">
        <v>2</v>
      </c>
      <c r="K186" s="69"/>
      <c r="L186" s="191">
        <v>2</v>
      </c>
      <c r="M186" s="69"/>
      <c r="N186" s="191">
        <v>3</v>
      </c>
      <c r="O186" s="69"/>
      <c r="P186" s="191">
        <v>2</v>
      </c>
      <c r="Q186" s="69"/>
      <c r="R186" s="191">
        <v>1</v>
      </c>
      <c r="S186" s="69"/>
      <c r="T186" s="191">
        <v>1</v>
      </c>
      <c r="U186" s="69"/>
      <c r="V186" s="191">
        <v>1</v>
      </c>
      <c r="W186" s="69"/>
      <c r="X186" s="192">
        <v>1</v>
      </c>
      <c r="Y186" s="69"/>
      <c r="Z186" s="193"/>
      <c r="AA186" s="69"/>
    </row>
    <row r="187" spans="1:449" s="1" customFormat="1" ht="27" customHeight="1">
      <c r="A187" s="126"/>
      <c r="B187" s="121" t="s">
        <v>541</v>
      </c>
      <c r="C187" s="35" t="s">
        <v>437</v>
      </c>
      <c r="D187" s="3">
        <v>1</v>
      </c>
      <c r="E187" s="90">
        <f>SUM(D187:D188)</f>
        <v>3</v>
      </c>
      <c r="F187" s="5">
        <v>1</v>
      </c>
      <c r="G187" s="62">
        <v>3</v>
      </c>
      <c r="H187" s="188">
        <v>1</v>
      </c>
      <c r="I187" s="62">
        <v>4</v>
      </c>
      <c r="J187" s="188">
        <v>1</v>
      </c>
      <c r="K187" s="62">
        <v>5</v>
      </c>
      <c r="L187" s="188">
        <v>1</v>
      </c>
      <c r="M187" s="62">
        <f>SUM(L187:L188)</f>
        <v>5</v>
      </c>
      <c r="N187" s="188">
        <v>1</v>
      </c>
      <c r="O187" s="62">
        <v>6</v>
      </c>
      <c r="P187" s="188"/>
      <c r="Q187" s="62">
        <f>SUM(P188)</f>
        <v>5</v>
      </c>
      <c r="R187" s="188"/>
      <c r="S187" s="62">
        <v>3</v>
      </c>
      <c r="T187" s="188"/>
      <c r="U187" s="62">
        <v>1</v>
      </c>
      <c r="V187" s="188"/>
      <c r="W187" s="62"/>
      <c r="X187" s="189"/>
      <c r="Y187" s="62"/>
      <c r="Z187" s="190"/>
      <c r="AA187" s="62"/>
    </row>
    <row r="188" spans="1:449" s="1" customFormat="1" ht="27" customHeight="1">
      <c r="A188" s="126"/>
      <c r="B188" s="122"/>
      <c r="C188" s="35" t="s">
        <v>436</v>
      </c>
      <c r="D188" s="3">
        <v>2</v>
      </c>
      <c r="E188" s="91"/>
      <c r="F188" s="5">
        <v>2</v>
      </c>
      <c r="G188" s="63"/>
      <c r="H188" s="188">
        <v>3</v>
      </c>
      <c r="I188" s="63"/>
      <c r="J188" s="188">
        <v>4</v>
      </c>
      <c r="K188" s="63"/>
      <c r="L188" s="188">
        <v>4</v>
      </c>
      <c r="M188" s="63"/>
      <c r="N188" s="188">
        <v>5</v>
      </c>
      <c r="O188" s="63"/>
      <c r="P188" s="188">
        <v>5</v>
      </c>
      <c r="Q188" s="63"/>
      <c r="R188" s="188">
        <v>3</v>
      </c>
      <c r="S188" s="63"/>
      <c r="T188" s="188">
        <v>1</v>
      </c>
      <c r="U188" s="63"/>
      <c r="V188" s="188"/>
      <c r="W188" s="63"/>
      <c r="X188" s="189"/>
      <c r="Y188" s="63"/>
      <c r="Z188" s="190"/>
      <c r="AA188" s="63"/>
    </row>
    <row r="189" spans="1:449" s="1" customFormat="1" ht="27" customHeight="1">
      <c r="A189" s="126"/>
      <c r="B189" s="30" t="s">
        <v>542</v>
      </c>
      <c r="C189" s="36" t="s">
        <v>468</v>
      </c>
      <c r="D189" s="4">
        <v>1</v>
      </c>
      <c r="E189" s="49">
        <f>SUM(D189)</f>
        <v>1</v>
      </c>
      <c r="F189" s="6">
        <v>1</v>
      </c>
      <c r="G189" s="7">
        <v>1</v>
      </c>
      <c r="H189" s="191">
        <v>1</v>
      </c>
      <c r="I189" s="7">
        <v>1</v>
      </c>
      <c r="J189" s="191">
        <v>1</v>
      </c>
      <c r="K189" s="7">
        <v>1</v>
      </c>
      <c r="L189" s="191">
        <v>1</v>
      </c>
      <c r="M189" s="7">
        <f>SUM(L189)</f>
        <v>1</v>
      </c>
      <c r="N189" s="191">
        <v>1</v>
      </c>
      <c r="O189" s="7">
        <v>1</v>
      </c>
      <c r="P189" s="191">
        <v>1</v>
      </c>
      <c r="Q189" s="7">
        <f>SUM(P189)</f>
        <v>1</v>
      </c>
      <c r="R189" s="191">
        <v>1</v>
      </c>
      <c r="S189" s="7">
        <v>1</v>
      </c>
      <c r="T189" s="191">
        <v>1</v>
      </c>
      <c r="U189" s="7">
        <v>1</v>
      </c>
      <c r="V189" s="191">
        <v>1</v>
      </c>
      <c r="W189" s="7">
        <v>1</v>
      </c>
      <c r="X189" s="192">
        <v>1</v>
      </c>
      <c r="Y189" s="7">
        <v>1</v>
      </c>
      <c r="Z189" s="193">
        <v>1</v>
      </c>
      <c r="AA189" s="7">
        <v>1</v>
      </c>
    </row>
    <row r="190" spans="1:449" s="1" customFormat="1" ht="27" customHeight="1">
      <c r="A190" s="126"/>
      <c r="B190" s="118" t="s">
        <v>543</v>
      </c>
      <c r="C190" s="35" t="s">
        <v>437</v>
      </c>
      <c r="D190" s="3"/>
      <c r="E190" s="90">
        <f>SUM(D190:D192)</f>
        <v>1</v>
      </c>
      <c r="F190" s="5"/>
      <c r="G190" s="62">
        <v>1</v>
      </c>
      <c r="H190" s="188">
        <v>1</v>
      </c>
      <c r="I190" s="62">
        <v>2</v>
      </c>
      <c r="J190" s="188">
        <v>1</v>
      </c>
      <c r="K190" s="62">
        <v>2</v>
      </c>
      <c r="L190" s="188">
        <v>1</v>
      </c>
      <c r="M190" s="62">
        <f>SUM(L190:L191)</f>
        <v>3</v>
      </c>
      <c r="N190" s="188">
        <v>1</v>
      </c>
      <c r="O190" s="62">
        <v>3</v>
      </c>
      <c r="P190" s="188">
        <v>1</v>
      </c>
      <c r="Q190" s="62">
        <f>SUM(P190:P191)</f>
        <v>2</v>
      </c>
      <c r="R190" s="188">
        <v>1</v>
      </c>
      <c r="S190" s="62">
        <v>2</v>
      </c>
      <c r="T190" s="188">
        <v>1</v>
      </c>
      <c r="U190" s="62">
        <v>2</v>
      </c>
      <c r="V190" s="188">
        <v>1</v>
      </c>
      <c r="W190" s="62">
        <v>2</v>
      </c>
      <c r="X190" s="189"/>
      <c r="Y190" s="62">
        <v>2</v>
      </c>
      <c r="Z190" s="190"/>
      <c r="AA190" s="62">
        <v>2</v>
      </c>
    </row>
    <row r="191" spans="1:449" s="1" customFormat="1" ht="27" customHeight="1">
      <c r="A191" s="126"/>
      <c r="B191" s="119"/>
      <c r="C191" s="35" t="s">
        <v>436</v>
      </c>
      <c r="D191" s="3"/>
      <c r="E191" s="98"/>
      <c r="F191" s="5"/>
      <c r="G191" s="70"/>
      <c r="H191" s="188"/>
      <c r="I191" s="70"/>
      <c r="J191" s="188"/>
      <c r="K191" s="70"/>
      <c r="L191" s="188">
        <v>2</v>
      </c>
      <c r="M191" s="70"/>
      <c r="N191" s="188">
        <v>2</v>
      </c>
      <c r="O191" s="70"/>
      <c r="P191" s="188">
        <v>1</v>
      </c>
      <c r="Q191" s="70"/>
      <c r="R191" s="188">
        <v>1</v>
      </c>
      <c r="S191" s="70"/>
      <c r="T191" s="188">
        <v>1</v>
      </c>
      <c r="U191" s="70"/>
      <c r="V191" s="188">
        <v>1</v>
      </c>
      <c r="W191" s="70"/>
      <c r="X191" s="189">
        <v>2</v>
      </c>
      <c r="Y191" s="70"/>
      <c r="Z191" s="190">
        <v>2</v>
      </c>
      <c r="AA191" s="70"/>
    </row>
    <row r="192" spans="1:449" s="1" customFormat="1" ht="27" customHeight="1">
      <c r="A192" s="126"/>
      <c r="B192" s="120"/>
      <c r="C192" s="35" t="s">
        <v>468</v>
      </c>
      <c r="D192" s="3">
        <v>1</v>
      </c>
      <c r="E192" s="91"/>
      <c r="F192" s="5">
        <v>1</v>
      </c>
      <c r="G192" s="63"/>
      <c r="H192" s="188">
        <v>1</v>
      </c>
      <c r="I192" s="63"/>
      <c r="J192" s="188">
        <v>1</v>
      </c>
      <c r="K192" s="63"/>
      <c r="L192" s="188"/>
      <c r="M192" s="63"/>
      <c r="N192" s="188"/>
      <c r="O192" s="63"/>
      <c r="P192" s="188"/>
      <c r="Q192" s="63"/>
      <c r="R192" s="188"/>
      <c r="S192" s="63"/>
      <c r="T192" s="188"/>
      <c r="U192" s="63"/>
      <c r="V192" s="188"/>
      <c r="W192" s="63"/>
      <c r="X192" s="189"/>
      <c r="Y192" s="63"/>
      <c r="Z192" s="190"/>
      <c r="AA192" s="63"/>
    </row>
    <row r="193" spans="1:27" s="1" customFormat="1" ht="27" customHeight="1">
      <c r="A193" s="126"/>
      <c r="B193" s="140" t="s">
        <v>544</v>
      </c>
      <c r="C193" s="36" t="s">
        <v>436</v>
      </c>
      <c r="D193" s="4">
        <v>1</v>
      </c>
      <c r="E193" s="99">
        <f>SUM(D193:D194)</f>
        <v>1</v>
      </c>
      <c r="F193" s="6">
        <v>1</v>
      </c>
      <c r="G193" s="60">
        <v>1</v>
      </c>
      <c r="H193" s="191">
        <v>1</v>
      </c>
      <c r="I193" s="60">
        <v>1</v>
      </c>
      <c r="J193" s="191">
        <v>1</v>
      </c>
      <c r="K193" s="60">
        <v>1</v>
      </c>
      <c r="L193" s="191">
        <v>1</v>
      </c>
      <c r="M193" s="60">
        <f>SUM(L193:L194)</f>
        <v>2</v>
      </c>
      <c r="N193" s="191">
        <v>1</v>
      </c>
      <c r="O193" s="60">
        <v>2</v>
      </c>
      <c r="P193" s="191"/>
      <c r="Q193" s="60">
        <f>SUM(P194)</f>
        <v>1</v>
      </c>
      <c r="R193" s="191"/>
      <c r="S193" s="60">
        <v>1</v>
      </c>
      <c r="T193" s="191"/>
      <c r="U193" s="60">
        <v>1</v>
      </c>
      <c r="V193" s="191"/>
      <c r="W193" s="60">
        <v>1</v>
      </c>
      <c r="X193" s="192"/>
      <c r="Y193" s="60">
        <v>1</v>
      </c>
      <c r="Z193" s="193"/>
      <c r="AA193" s="60">
        <v>1</v>
      </c>
    </row>
    <row r="194" spans="1:27" s="1" customFormat="1" ht="27" customHeight="1">
      <c r="A194" s="126"/>
      <c r="B194" s="141"/>
      <c r="C194" s="36" t="s">
        <v>468</v>
      </c>
      <c r="D194" s="4"/>
      <c r="E194" s="100"/>
      <c r="F194" s="6"/>
      <c r="G194" s="69"/>
      <c r="H194" s="191"/>
      <c r="I194" s="69"/>
      <c r="J194" s="191"/>
      <c r="K194" s="69"/>
      <c r="L194" s="191">
        <v>1</v>
      </c>
      <c r="M194" s="69"/>
      <c r="N194" s="191">
        <v>1</v>
      </c>
      <c r="O194" s="69"/>
      <c r="P194" s="191">
        <v>1</v>
      </c>
      <c r="Q194" s="69"/>
      <c r="R194" s="191">
        <v>1</v>
      </c>
      <c r="S194" s="69"/>
      <c r="T194" s="191">
        <v>1</v>
      </c>
      <c r="U194" s="69"/>
      <c r="V194" s="191">
        <v>1</v>
      </c>
      <c r="W194" s="69"/>
      <c r="X194" s="192">
        <v>1</v>
      </c>
      <c r="Y194" s="69"/>
      <c r="Z194" s="193">
        <v>1</v>
      </c>
      <c r="AA194" s="69"/>
    </row>
    <row r="195" spans="1:27" ht="27" customHeight="1">
      <c r="A195" s="133" t="s">
        <v>420</v>
      </c>
      <c r="B195" s="134"/>
      <c r="C195" s="40" t="s">
        <v>437</v>
      </c>
      <c r="D195" s="20">
        <f>SUM(D187)</f>
        <v>1</v>
      </c>
      <c r="E195" s="92">
        <f>SUM(E182:E194)</f>
        <v>8</v>
      </c>
      <c r="F195" s="21">
        <f>SUM(F187)</f>
        <v>1</v>
      </c>
      <c r="G195" s="101">
        <f>SUM(G182:G194)</f>
        <v>9</v>
      </c>
      <c r="H195" s="203">
        <v>3</v>
      </c>
      <c r="I195" s="101">
        <v>13</v>
      </c>
      <c r="J195" s="203">
        <v>3</v>
      </c>
      <c r="K195" s="101">
        <v>14</v>
      </c>
      <c r="L195" s="203">
        <f>L190+L187+L184</f>
        <v>2</v>
      </c>
      <c r="M195" s="101">
        <f>SUM(L195:L197)</f>
        <v>15</v>
      </c>
      <c r="N195" s="203">
        <v>3</v>
      </c>
      <c r="O195" s="101">
        <v>18</v>
      </c>
      <c r="P195" s="203">
        <f>SUM(P184,P190)</f>
        <v>2</v>
      </c>
      <c r="Q195" s="101">
        <v>12</v>
      </c>
      <c r="R195" s="203">
        <v>2</v>
      </c>
      <c r="S195" s="101">
        <v>9</v>
      </c>
      <c r="T195" s="203">
        <f>T184+T190</f>
        <v>2</v>
      </c>
      <c r="U195" s="101">
        <v>7</v>
      </c>
      <c r="V195" s="203">
        <v>2</v>
      </c>
      <c r="W195" s="101">
        <v>7</v>
      </c>
      <c r="X195" s="204">
        <v>1</v>
      </c>
      <c r="Y195" s="101">
        <v>6</v>
      </c>
      <c r="Z195" s="208">
        <v>1</v>
      </c>
      <c r="AA195" s="101">
        <v>5</v>
      </c>
    </row>
    <row r="196" spans="1:27" ht="27" customHeight="1">
      <c r="A196" s="135"/>
      <c r="B196" s="129"/>
      <c r="C196" s="40" t="s">
        <v>436</v>
      </c>
      <c r="D196" s="20">
        <f>SUM(D185,D188,D193)</f>
        <v>4</v>
      </c>
      <c r="E196" s="93"/>
      <c r="F196" s="20">
        <f>SUM(F185,F188,F193)</f>
        <v>4</v>
      </c>
      <c r="G196" s="102"/>
      <c r="H196" s="203">
        <v>6</v>
      </c>
      <c r="I196" s="102"/>
      <c r="J196" s="203">
        <v>7</v>
      </c>
      <c r="K196" s="102"/>
      <c r="L196" s="203">
        <f>L193+L191+L188+L185+L182</f>
        <v>9</v>
      </c>
      <c r="M196" s="102"/>
      <c r="N196" s="203">
        <v>10</v>
      </c>
      <c r="O196" s="102"/>
      <c r="P196" s="203">
        <f>SUM(P191,P188)</f>
        <v>6</v>
      </c>
      <c r="Q196" s="102"/>
      <c r="R196" s="203">
        <v>4</v>
      </c>
      <c r="S196" s="102"/>
      <c r="T196" s="203">
        <f>T191+T188</f>
        <v>2</v>
      </c>
      <c r="U196" s="102"/>
      <c r="V196" s="203">
        <v>1</v>
      </c>
      <c r="W196" s="102"/>
      <c r="X196" s="204">
        <v>2</v>
      </c>
      <c r="Y196" s="102"/>
      <c r="Z196" s="208">
        <v>2</v>
      </c>
      <c r="AA196" s="102"/>
    </row>
    <row r="197" spans="1:27" ht="27" customHeight="1">
      <c r="A197" s="136"/>
      <c r="B197" s="131"/>
      <c r="C197" s="40" t="s">
        <v>468</v>
      </c>
      <c r="D197" s="20">
        <f>SUM(D186,D189,D192)</f>
        <v>3</v>
      </c>
      <c r="E197" s="94"/>
      <c r="F197" s="21">
        <f>SUM(F186,F189,F192)</f>
        <v>4</v>
      </c>
      <c r="G197" s="103"/>
      <c r="H197" s="203">
        <v>4</v>
      </c>
      <c r="I197" s="103"/>
      <c r="J197" s="203">
        <v>4</v>
      </c>
      <c r="K197" s="103"/>
      <c r="L197" s="203">
        <f>L194+L189+L186+L183</f>
        <v>4</v>
      </c>
      <c r="M197" s="103"/>
      <c r="N197" s="203">
        <v>5</v>
      </c>
      <c r="O197" s="103"/>
      <c r="P197" s="203">
        <f>SUM(P183,P186,P189,P194)</f>
        <v>4</v>
      </c>
      <c r="Q197" s="103"/>
      <c r="R197" s="203">
        <v>3</v>
      </c>
      <c r="S197" s="103"/>
      <c r="T197" s="203">
        <f>T183+T186+T189+T194</f>
        <v>3</v>
      </c>
      <c r="U197" s="103"/>
      <c r="V197" s="203">
        <v>4</v>
      </c>
      <c r="W197" s="103"/>
      <c r="X197" s="204">
        <v>3</v>
      </c>
      <c r="Y197" s="103"/>
      <c r="Z197" s="208">
        <v>2</v>
      </c>
      <c r="AA197" s="103"/>
    </row>
    <row r="198" spans="1:27" ht="27" customHeight="1">
      <c r="A198" s="167" t="s">
        <v>545</v>
      </c>
      <c r="B198" s="168"/>
      <c r="C198" s="42" t="s">
        <v>546</v>
      </c>
      <c r="D198" s="3">
        <f>SUM(D64,D73,D104,D142,D178,D195)</f>
        <v>407</v>
      </c>
      <c r="E198" s="173">
        <f>SUM(E64,E73,E104,E142,E178,E195)</f>
        <v>923</v>
      </c>
      <c r="F198" s="3">
        <f>SUM(F64,F73,F104,F142,F178,F195)</f>
        <v>429</v>
      </c>
      <c r="G198" s="173">
        <f>SUM(G64,G73,G104,G142,G178,G195)</f>
        <v>974</v>
      </c>
      <c r="H198" s="209">
        <v>374</v>
      </c>
      <c r="I198" s="112">
        <v>902</v>
      </c>
      <c r="J198" s="209">
        <v>384</v>
      </c>
      <c r="K198" s="112">
        <v>968</v>
      </c>
      <c r="L198" s="209">
        <f>L195+L178+L142+L104+L73+L64</f>
        <v>295</v>
      </c>
      <c r="M198" s="112">
        <f>M195+M178+M142+M104+M73+M64</f>
        <v>869</v>
      </c>
      <c r="N198" s="209">
        <v>327</v>
      </c>
      <c r="O198" s="112">
        <v>911</v>
      </c>
      <c r="P198" s="209">
        <f>SUM(P73,P178,P64,P104,P195,P142)</f>
        <v>211</v>
      </c>
      <c r="Q198" s="112">
        <v>739</v>
      </c>
      <c r="R198" s="209">
        <v>220</v>
      </c>
      <c r="S198" s="112">
        <v>748</v>
      </c>
      <c r="T198" s="209">
        <f>T142+T195+T104+T64+T178+T73</f>
        <v>123</v>
      </c>
      <c r="U198" s="112">
        <f>U142+U195+U104+U64+U178+U73</f>
        <v>626</v>
      </c>
      <c r="V198" s="209">
        <v>128</v>
      </c>
      <c r="W198" s="112">
        <v>648</v>
      </c>
      <c r="X198" s="210">
        <v>67</v>
      </c>
      <c r="Y198" s="112">
        <v>564</v>
      </c>
      <c r="Z198" s="190">
        <v>73</v>
      </c>
      <c r="AA198" s="112">
        <v>564</v>
      </c>
    </row>
    <row r="199" spans="1:27" ht="27" customHeight="1">
      <c r="A199" s="169"/>
      <c r="B199" s="170"/>
      <c r="C199" s="35" t="s">
        <v>547</v>
      </c>
      <c r="D199" s="3">
        <f>SUM(D196,D179,D143,D105,D74,D65)</f>
        <v>230</v>
      </c>
      <c r="E199" s="174"/>
      <c r="F199" s="3">
        <f>SUM(F65,F74,F105,F143,F179,F196)</f>
        <v>238</v>
      </c>
      <c r="G199" s="174"/>
      <c r="H199" s="188">
        <v>210</v>
      </c>
      <c r="I199" s="113"/>
      <c r="J199" s="188">
        <v>230</v>
      </c>
      <c r="K199" s="113"/>
      <c r="L199" s="188">
        <f>L196+L179+L143+L105+L74+L65</f>
        <v>212</v>
      </c>
      <c r="M199" s="113"/>
      <c r="N199" s="188">
        <v>223</v>
      </c>
      <c r="O199" s="113"/>
      <c r="P199" s="188">
        <f>SUM(P74,P179,P65,P105,P196,P143)</f>
        <v>186</v>
      </c>
      <c r="Q199" s="113"/>
      <c r="R199" s="188">
        <v>198</v>
      </c>
      <c r="S199" s="113"/>
      <c r="T199" s="188">
        <f>T143+T196+T105+T65+T179+T74</f>
        <v>174</v>
      </c>
      <c r="U199" s="113"/>
      <c r="V199" s="188">
        <v>186</v>
      </c>
      <c r="W199" s="113"/>
      <c r="X199" s="189">
        <v>187</v>
      </c>
      <c r="Y199" s="113"/>
      <c r="Z199" s="190">
        <v>181</v>
      </c>
      <c r="AA199" s="113"/>
    </row>
    <row r="200" spans="1:27" ht="27" customHeight="1">
      <c r="A200" s="169"/>
      <c r="B200" s="170"/>
      <c r="C200" s="35" t="s">
        <v>548</v>
      </c>
      <c r="D200" s="3">
        <f>SUM(D197,D181,D144,D107,D66)</f>
        <v>283</v>
      </c>
      <c r="E200" s="174"/>
      <c r="F200" s="3">
        <f>SUM(F66,F107,F144,F181,F197)</f>
        <v>301</v>
      </c>
      <c r="G200" s="174"/>
      <c r="H200" s="188">
        <v>307</v>
      </c>
      <c r="I200" s="113"/>
      <c r="J200" s="188">
        <v>342</v>
      </c>
      <c r="K200" s="113"/>
      <c r="L200" s="188">
        <f>L197+L181+L144+L107+L66</f>
        <v>352</v>
      </c>
      <c r="M200" s="113"/>
      <c r="N200" s="188">
        <v>349</v>
      </c>
      <c r="O200" s="113"/>
      <c r="P200" s="188">
        <f>SUM(P181,P66,P107,P197,P144)</f>
        <v>337</v>
      </c>
      <c r="Q200" s="113"/>
      <c r="R200" s="188">
        <v>326</v>
      </c>
      <c r="S200" s="113"/>
      <c r="T200" s="188">
        <f>T144+T197+T107+T66+T181</f>
        <v>323</v>
      </c>
      <c r="U200" s="113"/>
      <c r="V200" s="188">
        <v>330</v>
      </c>
      <c r="W200" s="113"/>
      <c r="X200" s="189">
        <v>309</v>
      </c>
      <c r="Y200" s="113"/>
      <c r="Z200" s="190">
        <v>310</v>
      </c>
      <c r="AA200" s="113"/>
    </row>
    <row r="201" spans="1:27" ht="27" customHeight="1" thickBot="1">
      <c r="A201" s="171"/>
      <c r="B201" s="172"/>
      <c r="C201" s="43" t="s">
        <v>549</v>
      </c>
      <c r="D201" s="22">
        <f>SUM(D180,D145,D106,D75,D67)</f>
        <v>3</v>
      </c>
      <c r="E201" s="175"/>
      <c r="F201" s="22">
        <f>SUM(F67,F75,F106,F145,F180)</f>
        <v>6</v>
      </c>
      <c r="G201" s="175"/>
      <c r="H201" s="211">
        <v>11</v>
      </c>
      <c r="I201" s="114"/>
      <c r="J201" s="211">
        <v>12</v>
      </c>
      <c r="K201" s="114"/>
      <c r="L201" s="211">
        <f>L180+L106+L75+L67</f>
        <v>10</v>
      </c>
      <c r="M201" s="114"/>
      <c r="N201" s="211">
        <v>12</v>
      </c>
      <c r="O201" s="114"/>
      <c r="P201" s="211">
        <f>SUM(P67,P106)</f>
        <v>4</v>
      </c>
      <c r="Q201" s="114"/>
      <c r="R201" s="211">
        <v>4</v>
      </c>
      <c r="S201" s="114"/>
      <c r="T201" s="211">
        <f>T106+T67</f>
        <v>4</v>
      </c>
      <c r="U201" s="114"/>
      <c r="V201" s="211">
        <v>4</v>
      </c>
      <c r="W201" s="114"/>
      <c r="X201" s="212">
        <v>1</v>
      </c>
      <c r="Y201" s="114"/>
      <c r="Z201" s="213"/>
      <c r="AA201" s="114"/>
    </row>
    <row r="202" spans="1:27">
      <c r="A202" s="24" t="s">
        <v>552</v>
      </c>
    </row>
    <row r="203" spans="1:27">
      <c r="A203" s="24" t="s">
        <v>553</v>
      </c>
    </row>
  </sheetData>
  <mergeCells count="763">
    <mergeCell ref="K195:K197"/>
    <mergeCell ref="K99:K100"/>
    <mergeCell ref="K101:K102"/>
    <mergeCell ref="K104:K107"/>
    <mergeCell ref="K111:K112"/>
    <mergeCell ref="K116:K117"/>
    <mergeCell ref="K118:K120"/>
    <mergeCell ref="K121:K122"/>
    <mergeCell ref="K125:K127"/>
    <mergeCell ref="K114:K115"/>
    <mergeCell ref="K142:K145"/>
    <mergeCell ref="E79:E81"/>
    <mergeCell ref="I92:I93"/>
    <mergeCell ref="K92:K93"/>
    <mergeCell ref="E178:E181"/>
    <mergeCell ref="E182:E183"/>
    <mergeCell ref="E184:E186"/>
    <mergeCell ref="E187:E188"/>
    <mergeCell ref="E190:E192"/>
    <mergeCell ref="E193:E194"/>
    <mergeCell ref="G121:G122"/>
    <mergeCell ref="G99:G100"/>
    <mergeCell ref="G111:G112"/>
    <mergeCell ref="G114:G115"/>
    <mergeCell ref="E69:E70"/>
    <mergeCell ref="E73:E75"/>
    <mergeCell ref="E198:E201"/>
    <mergeCell ref="B77:B78"/>
    <mergeCell ref="E77:E78"/>
    <mergeCell ref="B92:B93"/>
    <mergeCell ref="E92:E93"/>
    <mergeCell ref="E152:E154"/>
    <mergeCell ref="E155:E157"/>
    <mergeCell ref="E158:E160"/>
    <mergeCell ref="E161:E163"/>
    <mergeCell ref="E164:E165"/>
    <mergeCell ref="E167:E169"/>
    <mergeCell ref="E170:E171"/>
    <mergeCell ref="E172:E175"/>
    <mergeCell ref="E176:E177"/>
    <mergeCell ref="E118:E120"/>
    <mergeCell ref="E116:E117"/>
    <mergeCell ref="E121:E122"/>
    <mergeCell ref="E125:E127"/>
    <mergeCell ref="E128:E131"/>
    <mergeCell ref="E133:E135"/>
    <mergeCell ref="E142:E145"/>
    <mergeCell ref="E146:E148"/>
    <mergeCell ref="G190:G192"/>
    <mergeCell ref="G193:G194"/>
    <mergeCell ref="G195:G197"/>
    <mergeCell ref="G167:G169"/>
    <mergeCell ref="G164:G165"/>
    <mergeCell ref="E89:E91"/>
    <mergeCell ref="E94:E95"/>
    <mergeCell ref="E97:E98"/>
    <mergeCell ref="E99:E100"/>
    <mergeCell ref="E101:E102"/>
    <mergeCell ref="E104:E107"/>
    <mergeCell ref="E111:E112"/>
    <mergeCell ref="E114:E115"/>
    <mergeCell ref="E149:E150"/>
    <mergeCell ref="E195:E197"/>
    <mergeCell ref="A2:A3"/>
    <mergeCell ref="B2:B3"/>
    <mergeCell ref="I182:I183"/>
    <mergeCell ref="I184:I186"/>
    <mergeCell ref="I187:I188"/>
    <mergeCell ref="I190:I192"/>
    <mergeCell ref="I193:I194"/>
    <mergeCell ref="I195:I197"/>
    <mergeCell ref="D2:E2"/>
    <mergeCell ref="E4:E6"/>
    <mergeCell ref="E7:E9"/>
    <mergeCell ref="E10:E12"/>
    <mergeCell ref="E13:E15"/>
    <mergeCell ref="E16:E17"/>
    <mergeCell ref="E18:E19"/>
    <mergeCell ref="E20:E22"/>
    <mergeCell ref="E24:E26"/>
    <mergeCell ref="E27:E30"/>
    <mergeCell ref="E31:E33"/>
    <mergeCell ref="E34:E36"/>
    <mergeCell ref="E37:E39"/>
    <mergeCell ref="E40:E42"/>
    <mergeCell ref="E43:E44"/>
    <mergeCell ref="I69:I70"/>
    <mergeCell ref="G198:G201"/>
    <mergeCell ref="I73:I75"/>
    <mergeCell ref="I79:I81"/>
    <mergeCell ref="I89:I91"/>
    <mergeCell ref="I94:I95"/>
    <mergeCell ref="I99:I100"/>
    <mergeCell ref="I101:I102"/>
    <mergeCell ref="I104:I107"/>
    <mergeCell ref="I146:I148"/>
    <mergeCell ref="I149:I150"/>
    <mergeCell ref="I111:I112"/>
    <mergeCell ref="I114:I115"/>
    <mergeCell ref="I116:I117"/>
    <mergeCell ref="I118:I120"/>
    <mergeCell ref="I121:I122"/>
    <mergeCell ref="I125:I127"/>
    <mergeCell ref="I133:I135"/>
    <mergeCell ref="G182:G183"/>
    <mergeCell ref="G184:G186"/>
    <mergeCell ref="G187:G188"/>
    <mergeCell ref="I97:I98"/>
    <mergeCell ref="G158:G160"/>
    <mergeCell ref="I198:I201"/>
    <mergeCell ref="G152:G154"/>
    <mergeCell ref="Y114:Y115"/>
    <mergeCell ref="H2:I2"/>
    <mergeCell ref="I4:I6"/>
    <mergeCell ref="I7:I9"/>
    <mergeCell ref="I10:I12"/>
    <mergeCell ref="I13:I15"/>
    <mergeCell ref="I16:I17"/>
    <mergeCell ref="I20:I22"/>
    <mergeCell ref="I24:I26"/>
    <mergeCell ref="I27:I30"/>
    <mergeCell ref="I37:I39"/>
    <mergeCell ref="I40:I42"/>
    <mergeCell ref="I43:I44"/>
    <mergeCell ref="I45:I47"/>
    <mergeCell ref="I48:I50"/>
    <mergeCell ref="I51:I54"/>
    <mergeCell ref="I56:I58"/>
    <mergeCell ref="I64:I67"/>
    <mergeCell ref="I60:I61"/>
    <mergeCell ref="I62:I63"/>
    <mergeCell ref="L2:M2"/>
    <mergeCell ref="M13:M15"/>
    <mergeCell ref="M16:M17"/>
    <mergeCell ref="M20:M22"/>
    <mergeCell ref="M24:M26"/>
    <mergeCell ref="M27:M30"/>
    <mergeCell ref="M31:M33"/>
    <mergeCell ref="M34:M36"/>
    <mergeCell ref="M37:M39"/>
    <mergeCell ref="A198:B201"/>
    <mergeCell ref="B56:B58"/>
    <mergeCell ref="Y198:Y201"/>
    <mergeCell ref="M69:M70"/>
    <mergeCell ref="M73:M75"/>
    <mergeCell ref="M79:M81"/>
    <mergeCell ref="M118:M120"/>
    <mergeCell ref="M121:M122"/>
    <mergeCell ref="M195:M197"/>
    <mergeCell ref="M198:M201"/>
    <mergeCell ref="M172:M175"/>
    <mergeCell ref="M176:M177"/>
    <mergeCell ref="M178:M181"/>
    <mergeCell ref="M182:M183"/>
    <mergeCell ref="M184:M186"/>
    <mergeCell ref="M187:M188"/>
    <mergeCell ref="Q99:Q100"/>
    <mergeCell ref="S99:S100"/>
    <mergeCell ref="U99:U100"/>
    <mergeCell ref="M167:M169"/>
    <mergeCell ref="W99:W100"/>
    <mergeCell ref="Y99:Y100"/>
    <mergeCell ref="M116:M117"/>
    <mergeCell ref="M56:M58"/>
    <mergeCell ref="AA198:AA201"/>
    <mergeCell ref="W198:W201"/>
    <mergeCell ref="U198:U201"/>
    <mergeCell ref="Q198:Q201"/>
    <mergeCell ref="B133:B135"/>
    <mergeCell ref="Q133:Q135"/>
    <mergeCell ref="S133:S135"/>
    <mergeCell ref="W133:W135"/>
    <mergeCell ref="Y133:Y135"/>
    <mergeCell ref="AA133:AA135"/>
    <mergeCell ref="U133:U135"/>
    <mergeCell ref="A195:B197"/>
    <mergeCell ref="Y178:Y181"/>
    <mergeCell ref="AA178:AA181"/>
    <mergeCell ref="Y155:Y157"/>
    <mergeCell ref="S198:S201"/>
    <mergeCell ref="B149:B150"/>
    <mergeCell ref="S149:S150"/>
    <mergeCell ref="M170:M171"/>
    <mergeCell ref="M133:M135"/>
    <mergeCell ref="M146:M148"/>
    <mergeCell ref="M149:M150"/>
    <mergeCell ref="M152:M154"/>
    <mergeCell ref="M155:M157"/>
    <mergeCell ref="AA195:AA197"/>
    <mergeCell ref="B79:B81"/>
    <mergeCell ref="S111:S112"/>
    <mergeCell ref="S118:S120"/>
    <mergeCell ref="S125:S127"/>
    <mergeCell ref="W79:W81"/>
    <mergeCell ref="W104:W107"/>
    <mergeCell ref="Y149:Y150"/>
    <mergeCell ref="AA149:AA150"/>
    <mergeCell ref="AA118:AA120"/>
    <mergeCell ref="W118:W120"/>
    <mergeCell ref="B125:B127"/>
    <mergeCell ref="Y125:Y127"/>
    <mergeCell ref="AA125:AA127"/>
    <mergeCell ref="B111:B112"/>
    <mergeCell ref="Y111:Y112"/>
    <mergeCell ref="AA111:AA112"/>
    <mergeCell ref="B184:B186"/>
    <mergeCell ref="Y184:Y186"/>
    <mergeCell ref="A178:B181"/>
    <mergeCell ref="S152:S154"/>
    <mergeCell ref="S155:S157"/>
    <mergeCell ref="S158:S160"/>
    <mergeCell ref="S164:S165"/>
    <mergeCell ref="W195:W197"/>
    <mergeCell ref="B101:B102"/>
    <mergeCell ref="Y101:Y102"/>
    <mergeCell ref="U184:U186"/>
    <mergeCell ref="U195:U197"/>
    <mergeCell ref="S101:S102"/>
    <mergeCell ref="S104:S107"/>
    <mergeCell ref="S184:S186"/>
    <mergeCell ref="S195:S197"/>
    <mergeCell ref="O101:O102"/>
    <mergeCell ref="O104:O107"/>
    <mergeCell ref="O111:O112"/>
    <mergeCell ref="O118:O120"/>
    <mergeCell ref="O121:O122"/>
    <mergeCell ref="O125:O127"/>
    <mergeCell ref="W125:W127"/>
    <mergeCell ref="B118:B120"/>
    <mergeCell ref="Y195:Y197"/>
    <mergeCell ref="S167:S169"/>
    <mergeCell ref="S170:S171"/>
    <mergeCell ref="M158:M160"/>
    <mergeCell ref="M164:M165"/>
    <mergeCell ref="M125:M127"/>
    <mergeCell ref="Q155:Q157"/>
    <mergeCell ref="Y56:Y58"/>
    <mergeCell ref="AA56:AA58"/>
    <mergeCell ref="W56:W58"/>
    <mergeCell ref="W64:W67"/>
    <mergeCell ref="W101:W102"/>
    <mergeCell ref="B94:B95"/>
    <mergeCell ref="W94:W95"/>
    <mergeCell ref="Y94:Y95"/>
    <mergeCell ref="AA94:AA95"/>
    <mergeCell ref="B60:B61"/>
    <mergeCell ref="Y60:Y61"/>
    <mergeCell ref="AA60:AA61"/>
    <mergeCell ref="Y79:Y81"/>
    <mergeCell ref="AA79:AA81"/>
    <mergeCell ref="Q56:Q58"/>
    <mergeCell ref="Q60:Q61"/>
    <mergeCell ref="Q64:Q67"/>
    <mergeCell ref="Q94:Q95"/>
    <mergeCell ref="Q79:Q81"/>
    <mergeCell ref="O79:O81"/>
    <mergeCell ref="S64:S67"/>
    <mergeCell ref="S94:S95"/>
    <mergeCell ref="S79:S81"/>
    <mergeCell ref="M60:M61"/>
    <mergeCell ref="O20:O22"/>
    <mergeCell ref="O24:O26"/>
    <mergeCell ref="S16:S17"/>
    <mergeCell ref="I31:I33"/>
    <mergeCell ref="AA24:AA26"/>
    <mergeCell ref="Y31:Y33"/>
    <mergeCell ref="AA31:AA33"/>
    <mergeCell ref="O27:O30"/>
    <mergeCell ref="B34:B36"/>
    <mergeCell ref="Y40:Y42"/>
    <mergeCell ref="AA40:AA42"/>
    <mergeCell ref="Y34:Y36"/>
    <mergeCell ref="AA34:AA36"/>
    <mergeCell ref="U34:U36"/>
    <mergeCell ref="B37:B39"/>
    <mergeCell ref="Y176:Y177"/>
    <mergeCell ref="AA176:AA177"/>
    <mergeCell ref="B13:B15"/>
    <mergeCell ref="Y13:Y15"/>
    <mergeCell ref="AA13:AA15"/>
    <mergeCell ref="W31:W33"/>
    <mergeCell ref="W13:W15"/>
    <mergeCell ref="W24:W26"/>
    <mergeCell ref="B20:B22"/>
    <mergeCell ref="U20:U22"/>
    <mergeCell ref="W20:W22"/>
    <mergeCell ref="Y20:Y22"/>
    <mergeCell ref="AA20:AA22"/>
    <mergeCell ref="B16:B17"/>
    <mergeCell ref="U16:U17"/>
    <mergeCell ref="W16:W17"/>
    <mergeCell ref="Y16:Y17"/>
    <mergeCell ref="AA16:AA17"/>
    <mergeCell ref="W45:W47"/>
    <mergeCell ref="W27:W30"/>
    <mergeCell ref="U178:U181"/>
    <mergeCell ref="U27:U30"/>
    <mergeCell ref="U31:U33"/>
    <mergeCell ref="Q34:Q36"/>
    <mergeCell ref="Q37:Q39"/>
    <mergeCell ref="Q40:Q42"/>
    <mergeCell ref="B40:B42"/>
    <mergeCell ref="W40:W42"/>
    <mergeCell ref="S178:S181"/>
    <mergeCell ref="M40:M42"/>
    <mergeCell ref="M45:M47"/>
    <mergeCell ref="M48:M50"/>
    <mergeCell ref="M51:M54"/>
    <mergeCell ref="M64:M67"/>
    <mergeCell ref="M99:M100"/>
    <mergeCell ref="O99:O100"/>
    <mergeCell ref="O51:O54"/>
    <mergeCell ref="M114:M115"/>
    <mergeCell ref="O114:O115"/>
    <mergeCell ref="Q114:Q115"/>
    <mergeCell ref="S114:S115"/>
    <mergeCell ref="U114:U115"/>
    <mergeCell ref="Y170:Y171"/>
    <mergeCell ref="AA170:AA171"/>
    <mergeCell ref="W170:W171"/>
    <mergeCell ref="W172:W175"/>
    <mergeCell ref="U172:U175"/>
    <mergeCell ref="U170:U171"/>
    <mergeCell ref="I172:I175"/>
    <mergeCell ref="G172:G175"/>
    <mergeCell ref="W178:W181"/>
    <mergeCell ref="I170:I171"/>
    <mergeCell ref="I176:I177"/>
    <mergeCell ref="I178:I181"/>
    <mergeCell ref="AA10:AA12"/>
    <mergeCell ref="W164:W165"/>
    <mergeCell ref="W149:W150"/>
    <mergeCell ref="U62:U63"/>
    <mergeCell ref="Q176:Q177"/>
    <mergeCell ref="W176:W177"/>
    <mergeCell ref="S176:S177"/>
    <mergeCell ref="S172:S175"/>
    <mergeCell ref="U176:U177"/>
    <mergeCell ref="AA161:AA163"/>
    <mergeCell ref="U158:U160"/>
    <mergeCell ref="W167:W169"/>
    <mergeCell ref="W155:W157"/>
    <mergeCell ref="Y172:Y175"/>
    <mergeCell ref="AA172:AA175"/>
    <mergeCell ref="Y10:Y12"/>
    <mergeCell ref="Y118:Y120"/>
    <mergeCell ref="S20:S22"/>
    <mergeCell ref="AA99:AA100"/>
    <mergeCell ref="Q116:Q117"/>
    <mergeCell ref="S116:S117"/>
    <mergeCell ref="U116:U117"/>
    <mergeCell ref="W116:W117"/>
    <mergeCell ref="Y116:Y117"/>
    <mergeCell ref="S69:S70"/>
    <mergeCell ref="S13:S15"/>
    <mergeCell ref="S24:S26"/>
    <mergeCell ref="S27:S30"/>
    <mergeCell ref="S31:S33"/>
    <mergeCell ref="S34:S36"/>
    <mergeCell ref="AA155:AA157"/>
    <mergeCell ref="Y164:Y165"/>
    <mergeCell ref="AA164:AA165"/>
    <mergeCell ref="AA37:AA39"/>
    <mergeCell ref="Y45:Y47"/>
    <mergeCell ref="AA45:AA47"/>
    <mergeCell ref="Y64:Y67"/>
    <mergeCell ref="AA64:AA67"/>
    <mergeCell ref="Y48:Y50"/>
    <mergeCell ref="AA48:AA50"/>
    <mergeCell ref="W60:W61"/>
    <mergeCell ref="Y37:Y39"/>
    <mergeCell ref="Y24:Y26"/>
    <mergeCell ref="AA116:AA117"/>
    <mergeCell ref="Y104:Y107"/>
    <mergeCell ref="AA104:AA107"/>
    <mergeCell ref="AA114:AA115"/>
    <mergeCell ref="Y158:Y160"/>
    <mergeCell ref="AA158:AA160"/>
    <mergeCell ref="Q69:Q70"/>
    <mergeCell ref="P2:Q2"/>
    <mergeCell ref="W152:W154"/>
    <mergeCell ref="U152:U154"/>
    <mergeCell ref="U155:U157"/>
    <mergeCell ref="N2:O2"/>
    <mergeCell ref="S89:S91"/>
    <mergeCell ref="W89:W91"/>
    <mergeCell ref="U13:U15"/>
    <mergeCell ref="U24:U26"/>
    <mergeCell ref="U40:U42"/>
    <mergeCell ref="S40:S42"/>
    <mergeCell ref="U37:U39"/>
    <mergeCell ref="W37:W39"/>
    <mergeCell ref="U60:U61"/>
    <mergeCell ref="U89:U91"/>
    <mergeCell ref="W73:W75"/>
    <mergeCell ref="U64:U67"/>
    <mergeCell ref="W10:W12"/>
    <mergeCell ref="U10:U12"/>
    <mergeCell ref="U149:U150"/>
    <mergeCell ref="R2:S2"/>
    <mergeCell ref="S51:S54"/>
    <mergeCell ref="A1:AA1"/>
    <mergeCell ref="B167:B169"/>
    <mergeCell ref="Y167:Y169"/>
    <mergeCell ref="AA167:AA169"/>
    <mergeCell ref="B69:B70"/>
    <mergeCell ref="W69:W70"/>
    <mergeCell ref="B155:B157"/>
    <mergeCell ref="B152:B154"/>
    <mergeCell ref="Y152:Y154"/>
    <mergeCell ref="V2:W2"/>
    <mergeCell ref="C2:C3"/>
    <mergeCell ref="X2:Y2"/>
    <mergeCell ref="Z2:AA2"/>
    <mergeCell ref="T2:U2"/>
    <mergeCell ref="U69:U70"/>
    <mergeCell ref="AA152:AA154"/>
    <mergeCell ref="AA73:AA75"/>
    <mergeCell ref="U56:U58"/>
    <mergeCell ref="AA43:AA44"/>
    <mergeCell ref="Y43:Y44"/>
    <mergeCell ref="W43:W44"/>
    <mergeCell ref="AA62:AA63"/>
    <mergeCell ref="Y62:Y63"/>
    <mergeCell ref="W62:W63"/>
    <mergeCell ref="O195:O197"/>
    <mergeCell ref="O198:O201"/>
    <mergeCell ref="Q195:Q197"/>
    <mergeCell ref="Q111:Q112"/>
    <mergeCell ref="Q118:Q120"/>
    <mergeCell ref="B89:B91"/>
    <mergeCell ref="O89:O91"/>
    <mergeCell ref="B182:B183"/>
    <mergeCell ref="B187:B188"/>
    <mergeCell ref="B193:B194"/>
    <mergeCell ref="O133:O135"/>
    <mergeCell ref="O149:O150"/>
    <mergeCell ref="O152:O154"/>
    <mergeCell ref="O155:O157"/>
    <mergeCell ref="O158:O160"/>
    <mergeCell ref="O164:O165"/>
    <mergeCell ref="O167:O169"/>
    <mergeCell ref="Q125:Q127"/>
    <mergeCell ref="Q172:Q175"/>
    <mergeCell ref="Q178:Q181"/>
    <mergeCell ref="B164:B165"/>
    <mergeCell ref="M89:M91"/>
    <mergeCell ref="M94:M95"/>
    <mergeCell ref="B176:B177"/>
    <mergeCell ref="U51:U54"/>
    <mergeCell ref="W51:W54"/>
    <mergeCell ref="Y51:Y54"/>
    <mergeCell ref="AA51:AA54"/>
    <mergeCell ref="S56:S58"/>
    <mergeCell ref="S60:S61"/>
    <mergeCell ref="Q13:Q15"/>
    <mergeCell ref="Q16:Q17"/>
    <mergeCell ref="Q20:Q22"/>
    <mergeCell ref="Q24:Q26"/>
    <mergeCell ref="Q27:Q30"/>
    <mergeCell ref="Q31:Q33"/>
    <mergeCell ref="Q45:Q47"/>
    <mergeCell ref="Q48:Q50"/>
    <mergeCell ref="U45:U47"/>
    <mergeCell ref="U48:U50"/>
    <mergeCell ref="U43:U44"/>
    <mergeCell ref="S37:S39"/>
    <mergeCell ref="S45:S47"/>
    <mergeCell ref="S48:S50"/>
    <mergeCell ref="W48:W50"/>
    <mergeCell ref="W34:W36"/>
    <mergeCell ref="Y27:Y30"/>
    <mergeCell ref="AA27:AA30"/>
    <mergeCell ref="O13:O15"/>
    <mergeCell ref="O31:O33"/>
    <mergeCell ref="O37:O39"/>
    <mergeCell ref="O40:O42"/>
    <mergeCell ref="AA89:AA91"/>
    <mergeCell ref="B146:B148"/>
    <mergeCell ref="O146:O148"/>
    <mergeCell ref="Q146:Q148"/>
    <mergeCell ref="S146:S148"/>
    <mergeCell ref="U146:U148"/>
    <mergeCell ref="W146:W148"/>
    <mergeCell ref="Y146:Y148"/>
    <mergeCell ref="AA146:AA148"/>
    <mergeCell ref="O94:O95"/>
    <mergeCell ref="B121:B122"/>
    <mergeCell ref="Q121:Q122"/>
    <mergeCell ref="S121:S122"/>
    <mergeCell ref="U121:U122"/>
    <mergeCell ref="W121:W122"/>
    <mergeCell ref="Y121:Y122"/>
    <mergeCell ref="AA121:AA122"/>
    <mergeCell ref="Q101:Q102"/>
    <mergeCell ref="Q104:Q107"/>
    <mergeCell ref="AA101:AA102"/>
    <mergeCell ref="W111:W112"/>
    <mergeCell ref="A146:A177"/>
    <mergeCell ref="O182:O183"/>
    <mergeCell ref="Q182:Q183"/>
    <mergeCell ref="S182:S183"/>
    <mergeCell ref="U182:U183"/>
    <mergeCell ref="K97:K98"/>
    <mergeCell ref="A108:A141"/>
    <mergeCell ref="B97:B98"/>
    <mergeCell ref="B99:B100"/>
    <mergeCell ref="B116:B117"/>
    <mergeCell ref="B128:B131"/>
    <mergeCell ref="A142:B145"/>
    <mergeCell ref="I142:I145"/>
    <mergeCell ref="M142:M145"/>
    <mergeCell ref="O142:O145"/>
    <mergeCell ref="Q142:Q145"/>
    <mergeCell ref="G101:G102"/>
    <mergeCell ref="G104:G107"/>
    <mergeCell ref="B158:B160"/>
    <mergeCell ref="B172:B175"/>
    <mergeCell ref="B170:B171"/>
    <mergeCell ref="W114:W115"/>
    <mergeCell ref="G133:G135"/>
    <mergeCell ref="A104:B107"/>
    <mergeCell ref="Q149:Q150"/>
    <mergeCell ref="Q152:Q154"/>
    <mergeCell ref="Q170:Q171"/>
    <mergeCell ref="G170:G171"/>
    <mergeCell ref="S142:S145"/>
    <mergeCell ref="U142:U145"/>
    <mergeCell ref="Q158:Q160"/>
    <mergeCell ref="Q164:Q165"/>
    <mergeCell ref="Q167:Q169"/>
    <mergeCell ref="U164:U165"/>
    <mergeCell ref="U167:U169"/>
    <mergeCell ref="G149:G150"/>
    <mergeCell ref="I152:I154"/>
    <mergeCell ref="I155:I157"/>
    <mergeCell ref="I158:I160"/>
    <mergeCell ref="I161:I163"/>
    <mergeCell ref="I164:I165"/>
    <mergeCell ref="I167:I169"/>
    <mergeCell ref="O73:O75"/>
    <mergeCell ref="Q73:Q75"/>
    <mergeCell ref="S73:S75"/>
    <mergeCell ref="U73:U75"/>
    <mergeCell ref="O170:O171"/>
    <mergeCell ref="O176:O177"/>
    <mergeCell ref="O172:O175"/>
    <mergeCell ref="O178:O181"/>
    <mergeCell ref="U79:U81"/>
    <mergeCell ref="U111:U112"/>
    <mergeCell ref="U118:U120"/>
    <mergeCell ref="U94:U95"/>
    <mergeCell ref="U101:U102"/>
    <mergeCell ref="AA193:AA194"/>
    <mergeCell ref="A182:A194"/>
    <mergeCell ref="W182:W183"/>
    <mergeCell ref="Y182:Y183"/>
    <mergeCell ref="AA182:AA183"/>
    <mergeCell ref="AA187:AA188"/>
    <mergeCell ref="Y187:Y188"/>
    <mergeCell ref="W187:W188"/>
    <mergeCell ref="U187:U188"/>
    <mergeCell ref="S187:S188"/>
    <mergeCell ref="Q187:Q188"/>
    <mergeCell ref="O193:O194"/>
    <mergeCell ref="Q193:Q194"/>
    <mergeCell ref="S193:S194"/>
    <mergeCell ref="U193:U194"/>
    <mergeCell ref="W184:W186"/>
    <mergeCell ref="AA184:AA186"/>
    <mergeCell ref="M193:M194"/>
    <mergeCell ref="K193:K194"/>
    <mergeCell ref="B190:B192"/>
    <mergeCell ref="K187:K188"/>
    <mergeCell ref="K190:K192"/>
    <mergeCell ref="M190:M192"/>
    <mergeCell ref="O190:O192"/>
    <mergeCell ref="J2:K2"/>
    <mergeCell ref="K13:K15"/>
    <mergeCell ref="K16:K17"/>
    <mergeCell ref="K20:K22"/>
    <mergeCell ref="K24:K26"/>
    <mergeCell ref="K27:K30"/>
    <mergeCell ref="K31:K33"/>
    <mergeCell ref="W193:W194"/>
    <mergeCell ref="Y193:Y194"/>
    <mergeCell ref="Y89:Y91"/>
    <mergeCell ref="O56:O58"/>
    <mergeCell ref="O60:O61"/>
    <mergeCell ref="O64:O67"/>
    <mergeCell ref="O69:O70"/>
    <mergeCell ref="O16:O17"/>
    <mergeCell ref="Y73:Y75"/>
    <mergeCell ref="O62:O63"/>
    <mergeCell ref="O34:O36"/>
    <mergeCell ref="O45:O47"/>
    <mergeCell ref="O48:O50"/>
    <mergeCell ref="U125:U127"/>
    <mergeCell ref="U104:U107"/>
    <mergeCell ref="W158:W160"/>
    <mergeCell ref="O187:O188"/>
    <mergeCell ref="K198:K201"/>
    <mergeCell ref="A4:A63"/>
    <mergeCell ref="B4:B6"/>
    <mergeCell ref="K4:K6"/>
    <mergeCell ref="M4:M6"/>
    <mergeCell ref="O4:O6"/>
    <mergeCell ref="Q4:Q6"/>
    <mergeCell ref="S4:S6"/>
    <mergeCell ref="B10:B12"/>
    <mergeCell ref="S10:S12"/>
    <mergeCell ref="Q10:Q12"/>
    <mergeCell ref="O10:O12"/>
    <mergeCell ref="M10:M12"/>
    <mergeCell ref="K10:K12"/>
    <mergeCell ref="B43:B44"/>
    <mergeCell ref="S43:S44"/>
    <mergeCell ref="Q43:Q44"/>
    <mergeCell ref="O43:O44"/>
    <mergeCell ref="M43:M44"/>
    <mergeCell ref="K43:K44"/>
    <mergeCell ref="B62:B63"/>
    <mergeCell ref="S62:S63"/>
    <mergeCell ref="Q62:Q63"/>
    <mergeCell ref="B114:B115"/>
    <mergeCell ref="U4:U6"/>
    <mergeCell ref="W4:W6"/>
    <mergeCell ref="Y4:Y6"/>
    <mergeCell ref="AA4:AA6"/>
    <mergeCell ref="B7:B9"/>
    <mergeCell ref="K7:K9"/>
    <mergeCell ref="M7:M9"/>
    <mergeCell ref="O7:O9"/>
    <mergeCell ref="Q7:Q9"/>
    <mergeCell ref="S7:S9"/>
    <mergeCell ref="U7:U9"/>
    <mergeCell ref="W7:W9"/>
    <mergeCell ref="Y7:Y9"/>
    <mergeCell ref="AA7:AA9"/>
    <mergeCell ref="G7:G9"/>
    <mergeCell ref="S190:S192"/>
    <mergeCell ref="U190:U192"/>
    <mergeCell ref="W190:W192"/>
    <mergeCell ref="Y190:Y192"/>
    <mergeCell ref="AA190:AA192"/>
    <mergeCell ref="B161:B163"/>
    <mergeCell ref="K161:K163"/>
    <mergeCell ref="M161:M163"/>
    <mergeCell ref="O161:O163"/>
    <mergeCell ref="Q161:Q163"/>
    <mergeCell ref="S161:S163"/>
    <mergeCell ref="U161:U163"/>
    <mergeCell ref="W161:W163"/>
    <mergeCell ref="Y161:Y163"/>
    <mergeCell ref="K167:K169"/>
    <mergeCell ref="K170:K171"/>
    <mergeCell ref="K172:K175"/>
    <mergeCell ref="K176:K177"/>
    <mergeCell ref="K178:K181"/>
    <mergeCell ref="K182:K183"/>
    <mergeCell ref="K184:K186"/>
    <mergeCell ref="G176:G177"/>
    <mergeCell ref="G178:G181"/>
    <mergeCell ref="K164:K165"/>
    <mergeCell ref="Q190:Q192"/>
    <mergeCell ref="K133:K135"/>
    <mergeCell ref="K146:K148"/>
    <mergeCell ref="K149:K150"/>
    <mergeCell ref="K152:K154"/>
    <mergeCell ref="K155:K157"/>
    <mergeCell ref="K158:K160"/>
    <mergeCell ref="K51:K54"/>
    <mergeCell ref="K56:K58"/>
    <mergeCell ref="K60:K61"/>
    <mergeCell ref="K64:K67"/>
    <mergeCell ref="K69:K70"/>
    <mergeCell ref="K73:K75"/>
    <mergeCell ref="K79:K81"/>
    <mergeCell ref="K89:K91"/>
    <mergeCell ref="O184:O186"/>
    <mergeCell ref="Q184:Q186"/>
    <mergeCell ref="M62:M63"/>
    <mergeCell ref="Q89:Q91"/>
    <mergeCell ref="Q51:Q54"/>
    <mergeCell ref="O116:O117"/>
    <mergeCell ref="M101:M102"/>
    <mergeCell ref="M104:M107"/>
    <mergeCell ref="M111:M112"/>
    <mergeCell ref="F2:G2"/>
    <mergeCell ref="G4:G6"/>
    <mergeCell ref="G10:G12"/>
    <mergeCell ref="G20:G22"/>
    <mergeCell ref="G24:G26"/>
    <mergeCell ref="G31:G33"/>
    <mergeCell ref="G37:G39"/>
    <mergeCell ref="G43:G44"/>
    <mergeCell ref="G13:G15"/>
    <mergeCell ref="G40:G42"/>
    <mergeCell ref="G16:G17"/>
    <mergeCell ref="G118:G120"/>
    <mergeCell ref="G125:G127"/>
    <mergeCell ref="G146:G148"/>
    <mergeCell ref="G155:G157"/>
    <mergeCell ref="G161:G163"/>
    <mergeCell ref="G56:G58"/>
    <mergeCell ref="G69:G70"/>
    <mergeCell ref="G116:G117"/>
    <mergeCell ref="G97:G98"/>
    <mergeCell ref="G128:G131"/>
    <mergeCell ref="G142:G145"/>
    <mergeCell ref="G94:G95"/>
    <mergeCell ref="B18:B19"/>
    <mergeCell ref="G18:G19"/>
    <mergeCell ref="G27:G30"/>
    <mergeCell ref="G34:G36"/>
    <mergeCell ref="G45:G47"/>
    <mergeCell ref="G51:G54"/>
    <mergeCell ref="G60:G61"/>
    <mergeCell ref="B24:B26"/>
    <mergeCell ref="B31:B33"/>
    <mergeCell ref="B27:B30"/>
    <mergeCell ref="E45:E47"/>
    <mergeCell ref="E48:E50"/>
    <mergeCell ref="E51:E54"/>
    <mergeCell ref="E56:E58"/>
    <mergeCell ref="E60:E61"/>
    <mergeCell ref="K94:K95"/>
    <mergeCell ref="K62:K63"/>
    <mergeCell ref="B51:B54"/>
    <mergeCell ref="K34:K36"/>
    <mergeCell ref="K37:K39"/>
    <mergeCell ref="K40:K42"/>
    <mergeCell ref="K45:K47"/>
    <mergeCell ref="K48:K50"/>
    <mergeCell ref="B45:B47"/>
    <mergeCell ref="A64:B67"/>
    <mergeCell ref="B48:B50"/>
    <mergeCell ref="I34:I36"/>
    <mergeCell ref="A68:A72"/>
    <mergeCell ref="A76:A103"/>
    <mergeCell ref="G48:G50"/>
    <mergeCell ref="G62:G63"/>
    <mergeCell ref="G64:G67"/>
    <mergeCell ref="G89:G91"/>
    <mergeCell ref="G73:G75"/>
    <mergeCell ref="G79:G81"/>
    <mergeCell ref="G92:G93"/>
    <mergeCell ref="A73:B75"/>
    <mergeCell ref="E62:E63"/>
    <mergeCell ref="E64:E67"/>
    <mergeCell ref="Y142:Y145"/>
    <mergeCell ref="AA142:AA145"/>
    <mergeCell ref="I128:I131"/>
    <mergeCell ref="K128:K131"/>
    <mergeCell ref="M128:M131"/>
    <mergeCell ref="O128:O131"/>
    <mergeCell ref="Q128:Q131"/>
    <mergeCell ref="S128:S131"/>
    <mergeCell ref="U128:U131"/>
    <mergeCell ref="W128:W131"/>
    <mergeCell ref="Y128:Y131"/>
    <mergeCell ref="AA128:AA131"/>
    <mergeCell ref="W142:W145"/>
  </mergeCells>
  <phoneticPr fontId="1" type="noConversion"/>
  <printOptions horizontalCentered="1"/>
  <pageMargins left="0.23622047244094491" right="0.23622047244094491" top="0.23622047244094491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workbookViewId="0">
      <selection activeCell="A13" sqref="A1:XFD1048576"/>
    </sheetView>
  </sheetViews>
  <sheetFormatPr defaultRowHeight="16.5"/>
  <cols>
    <col min="1" max="1" width="9.625" customWidth="1"/>
    <col min="2" max="2" width="18.125" customWidth="1"/>
    <col min="3" max="3" width="23.375" customWidth="1"/>
  </cols>
  <sheetData>
    <row r="1" spans="1:4">
      <c r="A1" t="s">
        <v>70</v>
      </c>
      <c r="B1" t="s">
        <v>71</v>
      </c>
      <c r="C1" t="s">
        <v>72</v>
      </c>
      <c r="D1" t="s">
        <v>73</v>
      </c>
    </row>
    <row r="2" spans="1:4">
      <c r="A2" t="s">
        <v>70</v>
      </c>
      <c r="B2" t="s">
        <v>74</v>
      </c>
      <c r="C2" t="s">
        <v>75</v>
      </c>
      <c r="D2" t="s">
        <v>73</v>
      </c>
    </row>
    <row r="3" spans="1:4">
      <c r="A3">
        <v>0</v>
      </c>
      <c r="B3" t="s">
        <v>76</v>
      </c>
      <c r="C3" t="s">
        <v>77</v>
      </c>
      <c r="D3" t="s">
        <v>16</v>
      </c>
    </row>
    <row r="4" spans="1:4">
      <c r="A4" t="s">
        <v>78</v>
      </c>
      <c r="B4" t="s">
        <v>79</v>
      </c>
      <c r="C4" t="s">
        <v>80</v>
      </c>
      <c r="D4" t="s">
        <v>16</v>
      </c>
    </row>
    <row r="5" spans="1:4">
      <c r="A5">
        <v>1</v>
      </c>
      <c r="B5" t="s">
        <v>81</v>
      </c>
      <c r="C5" t="s">
        <v>82</v>
      </c>
      <c r="D5" t="s">
        <v>16</v>
      </c>
    </row>
    <row r="6" spans="1:4">
      <c r="A6">
        <v>2</v>
      </c>
      <c r="B6" t="s">
        <v>83</v>
      </c>
      <c r="C6" t="s">
        <v>84</v>
      </c>
      <c r="D6" t="s">
        <v>16</v>
      </c>
    </row>
    <row r="7" spans="1:4">
      <c r="A7">
        <v>3</v>
      </c>
      <c r="B7" t="s">
        <v>25</v>
      </c>
      <c r="C7" t="s">
        <v>85</v>
      </c>
      <c r="D7" t="s">
        <v>16</v>
      </c>
    </row>
    <row r="8" spans="1:4">
      <c r="A8">
        <v>4</v>
      </c>
      <c r="B8" t="s">
        <v>86</v>
      </c>
      <c r="C8" t="s">
        <v>87</v>
      </c>
      <c r="D8" t="s">
        <v>16</v>
      </c>
    </row>
    <row r="9" spans="1:4">
      <c r="A9">
        <v>5</v>
      </c>
      <c r="B9" t="s">
        <v>36</v>
      </c>
      <c r="C9" t="s">
        <v>88</v>
      </c>
      <c r="D9" t="s">
        <v>16</v>
      </c>
    </row>
    <row r="10" spans="1:4">
      <c r="A10">
        <v>6</v>
      </c>
      <c r="B10" t="s">
        <v>89</v>
      </c>
      <c r="C10" t="s">
        <v>90</v>
      </c>
      <c r="D10" t="s">
        <v>16</v>
      </c>
    </row>
    <row r="11" spans="1:4">
      <c r="A11">
        <v>7</v>
      </c>
      <c r="B11" t="s">
        <v>91</v>
      </c>
      <c r="C11" t="s">
        <v>92</v>
      </c>
      <c r="D11" t="s">
        <v>16</v>
      </c>
    </row>
    <row r="12" spans="1:4">
      <c r="A12">
        <v>8</v>
      </c>
      <c r="B12" t="s">
        <v>24</v>
      </c>
      <c r="C12" t="s">
        <v>93</v>
      </c>
      <c r="D12" t="s">
        <v>16</v>
      </c>
    </row>
    <row r="13" spans="1:4">
      <c r="A13">
        <v>9</v>
      </c>
      <c r="B13" t="s">
        <v>23</v>
      </c>
      <c r="C13" t="s">
        <v>94</v>
      </c>
      <c r="D13" t="s">
        <v>16</v>
      </c>
    </row>
    <row r="14" spans="1:4">
      <c r="A14">
        <v>10</v>
      </c>
      <c r="B14" t="s">
        <v>22</v>
      </c>
      <c r="C14" t="s">
        <v>95</v>
      </c>
      <c r="D14" t="s">
        <v>16</v>
      </c>
    </row>
    <row r="15" spans="1:4">
      <c r="A15">
        <v>11</v>
      </c>
      <c r="B15" t="s">
        <v>96</v>
      </c>
      <c r="C15" t="s">
        <v>97</v>
      </c>
      <c r="D15" t="s">
        <v>16</v>
      </c>
    </row>
    <row r="16" spans="1:4">
      <c r="A16">
        <v>12</v>
      </c>
      <c r="B16" t="s">
        <v>20</v>
      </c>
      <c r="C16" t="s">
        <v>98</v>
      </c>
      <c r="D16" t="s">
        <v>16</v>
      </c>
    </row>
    <row r="17" spans="1:4">
      <c r="A17">
        <v>13</v>
      </c>
      <c r="B17" t="s">
        <v>19</v>
      </c>
      <c r="C17" t="s">
        <v>99</v>
      </c>
      <c r="D17" t="s">
        <v>16</v>
      </c>
    </row>
    <row r="18" spans="1:4">
      <c r="A18">
        <v>14</v>
      </c>
      <c r="B18" t="s">
        <v>100</v>
      </c>
      <c r="C18" t="s">
        <v>101</v>
      </c>
      <c r="D18" t="s">
        <v>16</v>
      </c>
    </row>
    <row r="19" spans="1:4">
      <c r="A19">
        <v>15</v>
      </c>
      <c r="B19" t="s">
        <v>26</v>
      </c>
      <c r="C19" t="s">
        <v>102</v>
      </c>
      <c r="D19" t="s">
        <v>16</v>
      </c>
    </row>
    <row r="20" spans="1:4">
      <c r="A20">
        <v>16</v>
      </c>
      <c r="B20" t="s">
        <v>103</v>
      </c>
      <c r="C20" t="s">
        <v>104</v>
      </c>
      <c r="D20" t="s">
        <v>16</v>
      </c>
    </row>
    <row r="21" spans="1:4">
      <c r="A21">
        <v>17</v>
      </c>
      <c r="B21" t="s">
        <v>105</v>
      </c>
      <c r="C21" t="s">
        <v>106</v>
      </c>
      <c r="D21" t="s">
        <v>16</v>
      </c>
    </row>
    <row r="22" spans="1:4">
      <c r="A22">
        <v>18</v>
      </c>
      <c r="B22" t="s">
        <v>107</v>
      </c>
      <c r="C22" t="s">
        <v>108</v>
      </c>
      <c r="D22" t="s">
        <v>16</v>
      </c>
    </row>
    <row r="23" spans="1:4">
      <c r="A23">
        <v>19</v>
      </c>
      <c r="B23" t="s">
        <v>30</v>
      </c>
      <c r="C23" t="s">
        <v>109</v>
      </c>
      <c r="D23" t="s">
        <v>16</v>
      </c>
    </row>
    <row r="24" spans="1:4">
      <c r="A24">
        <v>20</v>
      </c>
      <c r="B24" t="s">
        <v>110</v>
      </c>
      <c r="C24" t="s">
        <v>111</v>
      </c>
      <c r="D24" t="s">
        <v>16</v>
      </c>
    </row>
    <row r="25" spans="1:4">
      <c r="A25">
        <v>21</v>
      </c>
      <c r="B25" t="s">
        <v>21</v>
      </c>
      <c r="C25" t="s">
        <v>112</v>
      </c>
      <c r="D25" t="s">
        <v>16</v>
      </c>
    </row>
    <row r="26" spans="1:4">
      <c r="A26">
        <v>22</v>
      </c>
      <c r="B26" t="s">
        <v>113</v>
      </c>
      <c r="C26" t="s">
        <v>114</v>
      </c>
      <c r="D26" t="s">
        <v>16</v>
      </c>
    </row>
    <row r="27" spans="1:4">
      <c r="A27">
        <v>23</v>
      </c>
      <c r="B27" t="s">
        <v>18</v>
      </c>
      <c r="C27" t="s">
        <v>115</v>
      </c>
      <c r="D27" t="s">
        <v>16</v>
      </c>
    </row>
    <row r="28" spans="1:4">
      <c r="A28">
        <v>24</v>
      </c>
      <c r="B28" t="s">
        <v>32</v>
      </c>
      <c r="C28" t="s">
        <v>116</v>
      </c>
      <c r="D28" t="s">
        <v>16</v>
      </c>
    </row>
    <row r="29" spans="1:4">
      <c r="A29">
        <v>25</v>
      </c>
      <c r="B29" t="s">
        <v>117</v>
      </c>
      <c r="C29" t="s">
        <v>118</v>
      </c>
      <c r="D29" t="s">
        <v>16</v>
      </c>
    </row>
    <row r="30" spans="1:4">
      <c r="A30">
        <v>26</v>
      </c>
      <c r="B30" t="s">
        <v>119</v>
      </c>
      <c r="C30" t="s">
        <v>120</v>
      </c>
      <c r="D30" t="s">
        <v>16</v>
      </c>
    </row>
    <row r="31" spans="1:4">
      <c r="A31">
        <v>27</v>
      </c>
      <c r="B31" t="s">
        <v>34</v>
      </c>
      <c r="C31" t="s">
        <v>121</v>
      </c>
      <c r="D31" t="s">
        <v>16</v>
      </c>
    </row>
    <row r="32" spans="1:4">
      <c r="A32">
        <v>28</v>
      </c>
      <c r="B32" t="s">
        <v>31</v>
      </c>
      <c r="C32" t="s">
        <v>122</v>
      </c>
      <c r="D32" t="s">
        <v>16</v>
      </c>
    </row>
    <row r="33" spans="1:4">
      <c r="A33">
        <v>29</v>
      </c>
      <c r="B33" t="s">
        <v>123</v>
      </c>
      <c r="C33" t="s">
        <v>124</v>
      </c>
      <c r="D33" t="s">
        <v>16</v>
      </c>
    </row>
    <row r="34" spans="1:4">
      <c r="A34">
        <v>30</v>
      </c>
      <c r="B34" t="s">
        <v>28</v>
      </c>
      <c r="C34" t="s">
        <v>125</v>
      </c>
      <c r="D34" t="s">
        <v>16</v>
      </c>
    </row>
    <row r="35" spans="1:4">
      <c r="A35">
        <v>31</v>
      </c>
      <c r="B35" t="s">
        <v>17</v>
      </c>
      <c r="C35" t="s">
        <v>126</v>
      </c>
      <c r="D35" t="s">
        <v>16</v>
      </c>
    </row>
    <row r="36" spans="1:4">
      <c r="A36">
        <v>32</v>
      </c>
      <c r="B36" t="s">
        <v>127</v>
      </c>
      <c r="C36" t="s">
        <v>128</v>
      </c>
      <c r="D36" t="s">
        <v>16</v>
      </c>
    </row>
    <row r="37" spans="1:4">
      <c r="A37">
        <v>33</v>
      </c>
      <c r="B37" t="s">
        <v>33</v>
      </c>
      <c r="C37" t="s">
        <v>129</v>
      </c>
      <c r="D37" t="s">
        <v>16</v>
      </c>
    </row>
    <row r="38" spans="1:4">
      <c r="A38">
        <v>35</v>
      </c>
      <c r="B38" t="s">
        <v>130</v>
      </c>
      <c r="C38" t="s">
        <v>131</v>
      </c>
      <c r="D38" t="s">
        <v>16</v>
      </c>
    </row>
    <row r="39" spans="1:4">
      <c r="A39">
        <v>36</v>
      </c>
      <c r="B39" t="s">
        <v>132</v>
      </c>
      <c r="C39" t="s">
        <v>133</v>
      </c>
      <c r="D39" t="s">
        <v>16</v>
      </c>
    </row>
    <row r="40" spans="1:4">
      <c r="A40">
        <v>41</v>
      </c>
      <c r="B40" t="s">
        <v>134</v>
      </c>
      <c r="C40" t="s">
        <v>135</v>
      </c>
      <c r="D40" t="s">
        <v>16</v>
      </c>
    </row>
    <row r="41" spans="1:4">
      <c r="A41">
        <v>50</v>
      </c>
      <c r="B41" t="s">
        <v>136</v>
      </c>
      <c r="C41" t="s">
        <v>137</v>
      </c>
      <c r="D41" t="s">
        <v>16</v>
      </c>
    </row>
    <row r="42" spans="1:4">
      <c r="A42">
        <v>60</v>
      </c>
      <c r="B42" t="s">
        <v>138</v>
      </c>
      <c r="C42" t="s">
        <v>139</v>
      </c>
      <c r="D42" t="s">
        <v>16</v>
      </c>
    </row>
    <row r="43" spans="1:4">
      <c r="A43">
        <v>70</v>
      </c>
      <c r="B43" t="s">
        <v>140</v>
      </c>
      <c r="C43" t="s">
        <v>141</v>
      </c>
      <c r="D43" t="s">
        <v>16</v>
      </c>
    </row>
    <row r="44" spans="1:4">
      <c r="A44">
        <v>71</v>
      </c>
      <c r="B44" t="s">
        <v>142</v>
      </c>
      <c r="C44" t="s">
        <v>143</v>
      </c>
      <c r="D44" t="s">
        <v>16</v>
      </c>
    </row>
    <row r="45" spans="1:4">
      <c r="A45">
        <v>72</v>
      </c>
      <c r="B45" t="s">
        <v>35</v>
      </c>
      <c r="C45" t="s">
        <v>144</v>
      </c>
      <c r="D45" t="s">
        <v>16</v>
      </c>
    </row>
    <row r="46" spans="1:4">
      <c r="A46">
        <v>73</v>
      </c>
      <c r="B46" t="s">
        <v>60</v>
      </c>
      <c r="C46" t="s">
        <v>145</v>
      </c>
      <c r="D46" t="s">
        <v>16</v>
      </c>
    </row>
    <row r="47" spans="1:4">
      <c r="A47">
        <v>74</v>
      </c>
      <c r="B47" t="s">
        <v>146</v>
      </c>
      <c r="C47" t="s">
        <v>147</v>
      </c>
      <c r="D47" t="s">
        <v>16</v>
      </c>
    </row>
    <row r="48" spans="1:4">
      <c r="A48">
        <v>75</v>
      </c>
      <c r="B48" t="s">
        <v>27</v>
      </c>
      <c r="C48" t="s">
        <v>148</v>
      </c>
      <c r="D48" t="s">
        <v>16</v>
      </c>
    </row>
    <row r="49" spans="1:4">
      <c r="A49">
        <v>76</v>
      </c>
      <c r="B49" t="s">
        <v>149</v>
      </c>
      <c r="C49" t="s">
        <v>150</v>
      </c>
      <c r="D49" t="s">
        <v>16</v>
      </c>
    </row>
    <row r="50" spans="1:4">
      <c r="A50">
        <v>77</v>
      </c>
      <c r="B50" t="s">
        <v>29</v>
      </c>
      <c r="C50" t="s">
        <v>151</v>
      </c>
      <c r="D50" t="s">
        <v>16</v>
      </c>
    </row>
    <row r="51" spans="1:4">
      <c r="A51">
        <v>78</v>
      </c>
      <c r="B51" t="s">
        <v>152</v>
      </c>
      <c r="C51" t="s">
        <v>153</v>
      </c>
      <c r="D51" t="s">
        <v>16</v>
      </c>
    </row>
    <row r="52" spans="1:4">
      <c r="A52">
        <v>79</v>
      </c>
      <c r="B52" t="s">
        <v>154</v>
      </c>
      <c r="C52" t="s">
        <v>155</v>
      </c>
      <c r="D52" t="s">
        <v>16</v>
      </c>
    </row>
    <row r="53" spans="1:4">
      <c r="A53">
        <v>80</v>
      </c>
      <c r="B53" t="s">
        <v>156</v>
      </c>
      <c r="C53" t="s">
        <v>157</v>
      </c>
      <c r="D53" t="s">
        <v>16</v>
      </c>
    </row>
    <row r="54" spans="1:4">
      <c r="A54">
        <v>81</v>
      </c>
      <c r="B54" t="s">
        <v>158</v>
      </c>
      <c r="C54" t="s">
        <v>159</v>
      </c>
      <c r="D54" t="s">
        <v>16</v>
      </c>
    </row>
    <row r="55" spans="1:4">
      <c r="A55">
        <v>82</v>
      </c>
      <c r="B55" t="s">
        <v>160</v>
      </c>
      <c r="C55" t="s">
        <v>161</v>
      </c>
      <c r="D55" t="s">
        <v>16</v>
      </c>
    </row>
    <row r="56" spans="1:4">
      <c r="A56">
        <v>84</v>
      </c>
      <c r="B56" t="s">
        <v>162</v>
      </c>
      <c r="C56" t="s">
        <v>163</v>
      </c>
      <c r="D56" t="s">
        <v>16</v>
      </c>
    </row>
    <row r="57" spans="1:4">
      <c r="A57">
        <v>101</v>
      </c>
      <c r="B57" t="s">
        <v>164</v>
      </c>
      <c r="C57" t="s">
        <v>165</v>
      </c>
      <c r="D57" t="s">
        <v>0</v>
      </c>
    </row>
    <row r="58" spans="1:4">
      <c r="A58">
        <v>102</v>
      </c>
      <c r="B58" t="s">
        <v>166</v>
      </c>
      <c r="C58" t="s">
        <v>167</v>
      </c>
      <c r="D58" t="s">
        <v>0</v>
      </c>
    </row>
    <row r="59" spans="1:4">
      <c r="A59">
        <v>103</v>
      </c>
      <c r="B59" t="s">
        <v>168</v>
      </c>
      <c r="C59" t="s">
        <v>169</v>
      </c>
      <c r="D59" t="s">
        <v>0</v>
      </c>
    </row>
    <row r="60" spans="1:4">
      <c r="A60">
        <v>104</v>
      </c>
      <c r="B60" t="s">
        <v>170</v>
      </c>
      <c r="C60" t="s">
        <v>171</v>
      </c>
      <c r="D60" t="s">
        <v>0</v>
      </c>
    </row>
    <row r="61" spans="1:4">
      <c r="A61">
        <v>105</v>
      </c>
      <c r="B61" t="s">
        <v>172</v>
      </c>
      <c r="C61" t="s">
        <v>173</v>
      </c>
      <c r="D61" t="s">
        <v>0</v>
      </c>
    </row>
    <row r="62" spans="1:4">
      <c r="A62">
        <v>106</v>
      </c>
      <c r="B62" t="s">
        <v>174</v>
      </c>
      <c r="C62" t="s">
        <v>175</v>
      </c>
      <c r="D62" t="s">
        <v>0</v>
      </c>
    </row>
    <row r="63" spans="1:4">
      <c r="A63">
        <v>110</v>
      </c>
      <c r="B63" t="s">
        <v>176</v>
      </c>
      <c r="C63" t="s">
        <v>177</v>
      </c>
      <c r="D63" t="s">
        <v>0</v>
      </c>
    </row>
    <row r="64" spans="1:4">
      <c r="A64">
        <v>111</v>
      </c>
      <c r="B64" t="s">
        <v>178</v>
      </c>
      <c r="C64" t="s">
        <v>179</v>
      </c>
      <c r="D64" t="s">
        <v>0</v>
      </c>
    </row>
    <row r="65" spans="1:4">
      <c r="A65">
        <v>112</v>
      </c>
      <c r="B65" t="s">
        <v>180</v>
      </c>
      <c r="C65" t="s">
        <v>181</v>
      </c>
      <c r="D65" t="s">
        <v>0</v>
      </c>
    </row>
    <row r="66" spans="1:4">
      <c r="A66">
        <v>113</v>
      </c>
      <c r="B66" t="s">
        <v>182</v>
      </c>
      <c r="C66" t="s">
        <v>183</v>
      </c>
      <c r="D66" t="s">
        <v>0</v>
      </c>
    </row>
    <row r="67" spans="1:4">
      <c r="A67">
        <v>115</v>
      </c>
      <c r="B67" t="s">
        <v>2</v>
      </c>
      <c r="C67" t="s">
        <v>184</v>
      </c>
      <c r="D67" t="s">
        <v>0</v>
      </c>
    </row>
    <row r="68" spans="1:4">
      <c r="A68">
        <v>116</v>
      </c>
      <c r="B68" t="s">
        <v>185</v>
      </c>
      <c r="C68" t="s">
        <v>186</v>
      </c>
      <c r="D68" t="s">
        <v>0</v>
      </c>
    </row>
    <row r="69" spans="1:4">
      <c r="A69">
        <v>117</v>
      </c>
      <c r="B69" t="s">
        <v>187</v>
      </c>
      <c r="C69" t="s">
        <v>188</v>
      </c>
      <c r="D69" t="s">
        <v>0</v>
      </c>
    </row>
    <row r="70" spans="1:4">
      <c r="A70">
        <v>121</v>
      </c>
      <c r="B70" t="s">
        <v>1</v>
      </c>
      <c r="C70" t="s">
        <v>189</v>
      </c>
      <c r="D70" t="s">
        <v>0</v>
      </c>
    </row>
    <row r="71" spans="1:4">
      <c r="A71">
        <v>201</v>
      </c>
      <c r="B71" t="s">
        <v>190</v>
      </c>
      <c r="C71" t="s">
        <v>191</v>
      </c>
      <c r="D71" t="s">
        <v>37</v>
      </c>
    </row>
    <row r="72" spans="1:4">
      <c r="A72">
        <v>202</v>
      </c>
      <c r="B72" t="s">
        <v>192</v>
      </c>
      <c r="C72" t="s">
        <v>193</v>
      </c>
      <c r="D72" t="s">
        <v>37</v>
      </c>
    </row>
    <row r="73" spans="1:4">
      <c r="A73">
        <v>203</v>
      </c>
      <c r="B73" t="s">
        <v>194</v>
      </c>
      <c r="C73" t="s">
        <v>195</v>
      </c>
      <c r="D73" t="s">
        <v>37</v>
      </c>
    </row>
    <row r="74" spans="1:4">
      <c r="A74">
        <v>204</v>
      </c>
      <c r="B74" t="s">
        <v>44</v>
      </c>
      <c r="C74" t="s">
        <v>196</v>
      </c>
      <c r="D74" t="s">
        <v>37</v>
      </c>
    </row>
    <row r="75" spans="1:4">
      <c r="A75">
        <v>205</v>
      </c>
      <c r="B75" t="s">
        <v>197</v>
      </c>
      <c r="C75" t="s">
        <v>198</v>
      </c>
      <c r="D75" t="s">
        <v>37</v>
      </c>
    </row>
    <row r="76" spans="1:4">
      <c r="A76">
        <v>206</v>
      </c>
      <c r="B76" t="s">
        <v>47</v>
      </c>
      <c r="C76" t="s">
        <v>199</v>
      </c>
      <c r="D76" t="s">
        <v>37</v>
      </c>
    </row>
    <row r="77" spans="1:4">
      <c r="A77">
        <v>207</v>
      </c>
      <c r="B77" t="s">
        <v>200</v>
      </c>
      <c r="C77" t="s">
        <v>201</v>
      </c>
      <c r="D77" t="s">
        <v>37</v>
      </c>
    </row>
    <row r="78" spans="1:4">
      <c r="A78">
        <v>208</v>
      </c>
      <c r="B78" t="s">
        <v>202</v>
      </c>
      <c r="C78" t="s">
        <v>203</v>
      </c>
      <c r="D78" t="s">
        <v>37</v>
      </c>
    </row>
    <row r="79" spans="1:4">
      <c r="A79">
        <v>209</v>
      </c>
      <c r="B79" t="s">
        <v>204</v>
      </c>
      <c r="C79" t="s">
        <v>205</v>
      </c>
      <c r="D79" t="s">
        <v>37</v>
      </c>
    </row>
    <row r="80" spans="1:4">
      <c r="A80">
        <v>210</v>
      </c>
      <c r="B80" t="s">
        <v>206</v>
      </c>
      <c r="C80" t="s">
        <v>207</v>
      </c>
      <c r="D80" t="s">
        <v>37</v>
      </c>
    </row>
    <row r="81" spans="1:4">
      <c r="A81">
        <v>211</v>
      </c>
      <c r="B81" t="s">
        <v>208</v>
      </c>
      <c r="C81" t="s">
        <v>209</v>
      </c>
      <c r="D81" t="s">
        <v>37</v>
      </c>
    </row>
    <row r="82" spans="1:4">
      <c r="A82">
        <v>212</v>
      </c>
      <c r="B82" t="s">
        <v>210</v>
      </c>
      <c r="C82" t="s">
        <v>211</v>
      </c>
      <c r="D82" t="s">
        <v>37</v>
      </c>
    </row>
    <row r="83" spans="1:4">
      <c r="A83">
        <v>213</v>
      </c>
      <c r="B83" t="s">
        <v>46</v>
      </c>
      <c r="C83" t="s">
        <v>212</v>
      </c>
      <c r="D83" t="s">
        <v>37</v>
      </c>
    </row>
    <row r="84" spans="1:4">
      <c r="A84">
        <v>214</v>
      </c>
      <c r="B84" t="s">
        <v>213</v>
      </c>
      <c r="C84" t="s">
        <v>214</v>
      </c>
      <c r="D84" t="s">
        <v>37</v>
      </c>
    </row>
    <row r="85" spans="1:4">
      <c r="A85">
        <v>215</v>
      </c>
      <c r="B85" t="s">
        <v>41</v>
      </c>
      <c r="C85" t="s">
        <v>215</v>
      </c>
      <c r="D85" t="s">
        <v>37</v>
      </c>
    </row>
    <row r="86" spans="1:4">
      <c r="A86">
        <v>216</v>
      </c>
      <c r="B86" t="s">
        <v>216</v>
      </c>
      <c r="C86" t="s">
        <v>217</v>
      </c>
      <c r="D86" t="s">
        <v>37</v>
      </c>
    </row>
    <row r="87" spans="1:4">
      <c r="A87">
        <v>217</v>
      </c>
      <c r="B87" t="s">
        <v>40</v>
      </c>
      <c r="C87" t="s">
        <v>218</v>
      </c>
      <c r="D87" t="s">
        <v>37</v>
      </c>
    </row>
    <row r="88" spans="1:4">
      <c r="A88">
        <v>218</v>
      </c>
      <c r="B88" t="s">
        <v>219</v>
      </c>
      <c r="C88" t="s">
        <v>220</v>
      </c>
      <c r="D88" t="s">
        <v>37</v>
      </c>
    </row>
    <row r="89" spans="1:4">
      <c r="A89">
        <v>219</v>
      </c>
      <c r="B89" t="s">
        <v>221</v>
      </c>
      <c r="C89" t="s">
        <v>222</v>
      </c>
      <c r="D89" t="s">
        <v>37</v>
      </c>
    </row>
    <row r="90" spans="1:4">
      <c r="A90">
        <v>220</v>
      </c>
      <c r="B90" t="s">
        <v>223</v>
      </c>
      <c r="C90" t="s">
        <v>224</v>
      </c>
      <c r="D90" t="s">
        <v>37</v>
      </c>
    </row>
    <row r="91" spans="1:4">
      <c r="A91">
        <v>221</v>
      </c>
      <c r="B91" t="s">
        <v>225</v>
      </c>
      <c r="C91" t="s">
        <v>226</v>
      </c>
      <c r="D91" t="s">
        <v>37</v>
      </c>
    </row>
    <row r="92" spans="1:4">
      <c r="A92">
        <v>222</v>
      </c>
      <c r="B92" t="s">
        <v>227</v>
      </c>
      <c r="C92" t="s">
        <v>228</v>
      </c>
      <c r="D92" t="s">
        <v>37</v>
      </c>
    </row>
    <row r="93" spans="1:4">
      <c r="A93">
        <v>223</v>
      </c>
      <c r="B93" t="s">
        <v>229</v>
      </c>
      <c r="C93" t="s">
        <v>230</v>
      </c>
      <c r="D93" t="s">
        <v>37</v>
      </c>
    </row>
    <row r="94" spans="1:4">
      <c r="A94">
        <v>224</v>
      </c>
      <c r="B94" t="s">
        <v>231</v>
      </c>
      <c r="C94" t="s">
        <v>232</v>
      </c>
      <c r="D94" t="s">
        <v>37</v>
      </c>
    </row>
    <row r="95" spans="1:4">
      <c r="A95">
        <v>225</v>
      </c>
      <c r="B95" t="s">
        <v>233</v>
      </c>
      <c r="C95" t="s">
        <v>234</v>
      </c>
      <c r="D95" t="s">
        <v>37</v>
      </c>
    </row>
    <row r="96" spans="1:4">
      <c r="A96">
        <v>226</v>
      </c>
      <c r="B96" t="s">
        <v>235</v>
      </c>
      <c r="C96" t="s">
        <v>236</v>
      </c>
      <c r="D96" t="s">
        <v>37</v>
      </c>
    </row>
    <row r="97" spans="1:4">
      <c r="A97">
        <v>227</v>
      </c>
      <c r="B97" t="s">
        <v>237</v>
      </c>
      <c r="C97" t="s">
        <v>238</v>
      </c>
      <c r="D97" t="s">
        <v>37</v>
      </c>
    </row>
    <row r="98" spans="1:4">
      <c r="A98">
        <v>228</v>
      </c>
      <c r="B98" t="s">
        <v>239</v>
      </c>
      <c r="C98" t="s">
        <v>240</v>
      </c>
      <c r="D98" t="s">
        <v>37</v>
      </c>
    </row>
    <row r="99" spans="1:4">
      <c r="A99">
        <v>229</v>
      </c>
      <c r="B99" t="s">
        <v>241</v>
      </c>
      <c r="C99" t="s">
        <v>242</v>
      </c>
      <c r="D99" t="s">
        <v>37</v>
      </c>
    </row>
    <row r="100" spans="1:4">
      <c r="A100">
        <v>230</v>
      </c>
      <c r="B100" t="s">
        <v>243</v>
      </c>
      <c r="C100" t="s">
        <v>244</v>
      </c>
      <c r="D100" t="s">
        <v>37</v>
      </c>
    </row>
    <row r="101" spans="1:4">
      <c r="A101">
        <v>231</v>
      </c>
      <c r="B101" t="s">
        <v>245</v>
      </c>
      <c r="C101" t="s">
        <v>246</v>
      </c>
      <c r="D101" t="s">
        <v>37</v>
      </c>
    </row>
    <row r="102" spans="1:4">
      <c r="A102">
        <v>232</v>
      </c>
      <c r="B102" t="s">
        <v>247</v>
      </c>
      <c r="C102" t="s">
        <v>248</v>
      </c>
      <c r="D102" t="s">
        <v>37</v>
      </c>
    </row>
    <row r="103" spans="1:4">
      <c r="A103">
        <v>233</v>
      </c>
      <c r="B103" t="s">
        <v>249</v>
      </c>
      <c r="C103" t="s">
        <v>250</v>
      </c>
      <c r="D103" t="s">
        <v>37</v>
      </c>
    </row>
    <row r="104" spans="1:4">
      <c r="A104">
        <v>234</v>
      </c>
      <c r="B104" t="s">
        <v>43</v>
      </c>
      <c r="C104" t="s">
        <v>251</v>
      </c>
      <c r="D104" t="s">
        <v>37</v>
      </c>
    </row>
    <row r="105" spans="1:4">
      <c r="A105">
        <v>235</v>
      </c>
      <c r="B105" t="s">
        <v>252</v>
      </c>
      <c r="C105" t="s">
        <v>253</v>
      </c>
      <c r="D105" t="s">
        <v>37</v>
      </c>
    </row>
    <row r="106" spans="1:4">
      <c r="A106">
        <v>236</v>
      </c>
      <c r="B106" t="s">
        <v>48</v>
      </c>
      <c r="C106" t="s">
        <v>254</v>
      </c>
      <c r="D106" t="s">
        <v>37</v>
      </c>
    </row>
    <row r="107" spans="1:4">
      <c r="A107">
        <v>237</v>
      </c>
      <c r="B107" t="s">
        <v>255</v>
      </c>
      <c r="C107" t="s">
        <v>256</v>
      </c>
      <c r="D107" t="s">
        <v>37</v>
      </c>
    </row>
    <row r="108" spans="1:4">
      <c r="A108">
        <v>238</v>
      </c>
      <c r="B108" t="s">
        <v>257</v>
      </c>
      <c r="C108" t="s">
        <v>258</v>
      </c>
      <c r="D108" t="s">
        <v>37</v>
      </c>
    </row>
    <row r="109" spans="1:4">
      <c r="A109">
        <v>239</v>
      </c>
      <c r="B109" t="s">
        <v>49</v>
      </c>
      <c r="C109" t="s">
        <v>259</v>
      </c>
      <c r="D109" t="s">
        <v>37</v>
      </c>
    </row>
    <row r="110" spans="1:4">
      <c r="A110">
        <v>240</v>
      </c>
      <c r="B110" t="s">
        <v>260</v>
      </c>
      <c r="C110" t="s">
        <v>261</v>
      </c>
      <c r="D110" t="s">
        <v>37</v>
      </c>
    </row>
    <row r="111" spans="1:4">
      <c r="A111">
        <v>241</v>
      </c>
      <c r="B111" t="s">
        <v>45</v>
      </c>
      <c r="C111" t="s">
        <v>262</v>
      </c>
      <c r="D111" t="s">
        <v>37</v>
      </c>
    </row>
    <row r="112" spans="1:4">
      <c r="A112">
        <v>242</v>
      </c>
      <c r="B112" t="s">
        <v>263</v>
      </c>
      <c r="C112" t="s">
        <v>264</v>
      </c>
      <c r="D112" t="s">
        <v>37</v>
      </c>
    </row>
    <row r="113" spans="1:4">
      <c r="A113">
        <v>244</v>
      </c>
      <c r="B113" t="s">
        <v>265</v>
      </c>
      <c r="C113" t="s">
        <v>266</v>
      </c>
      <c r="D113" t="s">
        <v>37</v>
      </c>
    </row>
    <row r="114" spans="1:4">
      <c r="A114">
        <v>245</v>
      </c>
      <c r="B114" t="s">
        <v>267</v>
      </c>
      <c r="C114" t="s">
        <v>268</v>
      </c>
      <c r="D114" t="s">
        <v>37</v>
      </c>
    </row>
    <row r="115" spans="1:4">
      <c r="A115">
        <v>247</v>
      </c>
      <c r="B115" t="s">
        <v>269</v>
      </c>
      <c r="C115" t="s">
        <v>270</v>
      </c>
      <c r="D115" t="s">
        <v>37</v>
      </c>
    </row>
    <row r="116" spans="1:4">
      <c r="A116">
        <v>248</v>
      </c>
      <c r="B116" t="s">
        <v>271</v>
      </c>
      <c r="C116" t="s">
        <v>272</v>
      </c>
      <c r="D116" t="s">
        <v>37</v>
      </c>
    </row>
    <row r="117" spans="1:4">
      <c r="A117">
        <v>250</v>
      </c>
      <c r="B117" t="s">
        <v>273</v>
      </c>
      <c r="C117" t="s">
        <v>274</v>
      </c>
      <c r="D117" t="s">
        <v>37</v>
      </c>
    </row>
    <row r="118" spans="1:4">
      <c r="A118">
        <v>251</v>
      </c>
      <c r="B118" t="s">
        <v>275</v>
      </c>
      <c r="C118" t="s">
        <v>276</v>
      </c>
      <c r="D118" t="s">
        <v>37</v>
      </c>
    </row>
    <row r="119" spans="1:4">
      <c r="A119">
        <v>253</v>
      </c>
      <c r="B119" t="s">
        <v>42</v>
      </c>
      <c r="C119" t="s">
        <v>277</v>
      </c>
      <c r="D119" t="s">
        <v>37</v>
      </c>
    </row>
    <row r="120" spans="1:4">
      <c r="A120">
        <v>255</v>
      </c>
      <c r="B120" t="s">
        <v>39</v>
      </c>
      <c r="C120" t="s">
        <v>278</v>
      </c>
      <c r="D120" t="s">
        <v>37</v>
      </c>
    </row>
    <row r="121" spans="1:4">
      <c r="A121">
        <v>256</v>
      </c>
      <c r="B121" t="s">
        <v>279</v>
      </c>
      <c r="C121" t="s">
        <v>280</v>
      </c>
      <c r="D121" t="s">
        <v>37</v>
      </c>
    </row>
    <row r="122" spans="1:4">
      <c r="A122">
        <v>257</v>
      </c>
      <c r="B122" t="s">
        <v>281</v>
      </c>
      <c r="C122" t="s">
        <v>282</v>
      </c>
      <c r="D122" t="s">
        <v>37</v>
      </c>
    </row>
    <row r="123" spans="1:4">
      <c r="A123">
        <v>258</v>
      </c>
      <c r="B123" t="s">
        <v>283</v>
      </c>
      <c r="C123" t="s">
        <v>284</v>
      </c>
      <c r="D123" t="s">
        <v>37</v>
      </c>
    </row>
    <row r="124" spans="1:4">
      <c r="A124">
        <v>259</v>
      </c>
      <c r="B124" t="s">
        <v>285</v>
      </c>
      <c r="C124" t="s">
        <v>286</v>
      </c>
      <c r="D124" t="s">
        <v>37</v>
      </c>
    </row>
    <row r="125" spans="1:4">
      <c r="A125">
        <v>260</v>
      </c>
      <c r="B125" t="s">
        <v>38</v>
      </c>
      <c r="C125" t="s">
        <v>287</v>
      </c>
      <c r="D125" t="s">
        <v>37</v>
      </c>
    </row>
    <row r="126" spans="1:4">
      <c r="A126">
        <v>301</v>
      </c>
      <c r="B126" t="s">
        <v>288</v>
      </c>
      <c r="C126" t="s">
        <v>289</v>
      </c>
      <c r="D126" t="s">
        <v>55</v>
      </c>
    </row>
    <row r="127" spans="1:4">
      <c r="A127">
        <v>302</v>
      </c>
      <c r="B127" t="s">
        <v>290</v>
      </c>
      <c r="C127" t="s">
        <v>291</v>
      </c>
      <c r="D127" t="s">
        <v>55</v>
      </c>
    </row>
    <row r="128" spans="1:4">
      <c r="A128">
        <v>303</v>
      </c>
      <c r="B128" t="s">
        <v>66</v>
      </c>
      <c r="C128" t="s">
        <v>292</v>
      </c>
      <c r="D128" t="s">
        <v>55</v>
      </c>
    </row>
    <row r="129" spans="1:4">
      <c r="A129">
        <v>304</v>
      </c>
      <c r="B129" t="s">
        <v>293</v>
      </c>
      <c r="C129" t="s">
        <v>294</v>
      </c>
      <c r="D129" t="s">
        <v>55</v>
      </c>
    </row>
    <row r="130" spans="1:4">
      <c r="A130">
        <v>305</v>
      </c>
      <c r="B130" t="s">
        <v>295</v>
      </c>
      <c r="C130" t="s">
        <v>296</v>
      </c>
      <c r="D130" t="s">
        <v>55</v>
      </c>
    </row>
    <row r="131" spans="1:4">
      <c r="A131">
        <v>306</v>
      </c>
      <c r="B131" t="s">
        <v>64</v>
      </c>
      <c r="C131" t="s">
        <v>297</v>
      </c>
      <c r="D131" t="s">
        <v>55</v>
      </c>
    </row>
    <row r="132" spans="1:4">
      <c r="A132">
        <v>307</v>
      </c>
      <c r="B132" t="s">
        <v>298</v>
      </c>
      <c r="C132" t="s">
        <v>299</v>
      </c>
      <c r="D132" t="s">
        <v>55</v>
      </c>
    </row>
    <row r="133" spans="1:4">
      <c r="A133">
        <v>309</v>
      </c>
      <c r="B133" t="s">
        <v>300</v>
      </c>
      <c r="C133" t="s">
        <v>301</v>
      </c>
      <c r="D133" t="s">
        <v>55</v>
      </c>
    </row>
    <row r="134" spans="1:4">
      <c r="A134">
        <v>310</v>
      </c>
      <c r="B134" t="s">
        <v>58</v>
      </c>
      <c r="C134" t="s">
        <v>302</v>
      </c>
      <c r="D134" t="s">
        <v>55</v>
      </c>
    </row>
    <row r="135" spans="1:4">
      <c r="A135">
        <v>311</v>
      </c>
      <c r="B135" t="s">
        <v>303</v>
      </c>
      <c r="C135" t="s">
        <v>304</v>
      </c>
      <c r="D135" t="s">
        <v>55</v>
      </c>
    </row>
    <row r="136" spans="1:4">
      <c r="A136">
        <v>312</v>
      </c>
      <c r="B136" t="s">
        <v>305</v>
      </c>
      <c r="C136" t="s">
        <v>306</v>
      </c>
      <c r="D136" t="s">
        <v>55</v>
      </c>
    </row>
    <row r="137" spans="1:4">
      <c r="A137">
        <v>313</v>
      </c>
      <c r="B137" t="s">
        <v>307</v>
      </c>
      <c r="C137" t="s">
        <v>308</v>
      </c>
      <c r="D137" t="s">
        <v>55</v>
      </c>
    </row>
    <row r="138" spans="1:4">
      <c r="A138">
        <v>314</v>
      </c>
      <c r="B138" t="s">
        <v>309</v>
      </c>
      <c r="C138" t="s">
        <v>310</v>
      </c>
      <c r="D138" t="s">
        <v>55</v>
      </c>
    </row>
    <row r="139" spans="1:4">
      <c r="A139">
        <v>315</v>
      </c>
      <c r="B139" t="s">
        <v>311</v>
      </c>
      <c r="C139" t="s">
        <v>312</v>
      </c>
      <c r="D139" t="s">
        <v>55</v>
      </c>
    </row>
    <row r="140" spans="1:4">
      <c r="A140">
        <v>316</v>
      </c>
      <c r="B140" t="s">
        <v>313</v>
      </c>
      <c r="C140" t="s">
        <v>314</v>
      </c>
      <c r="D140" t="s">
        <v>55</v>
      </c>
    </row>
    <row r="141" spans="1:4">
      <c r="A141">
        <v>317</v>
      </c>
      <c r="B141" t="s">
        <v>315</v>
      </c>
      <c r="C141" t="s">
        <v>316</v>
      </c>
      <c r="D141" t="s">
        <v>55</v>
      </c>
    </row>
    <row r="142" spans="1:4">
      <c r="A142">
        <v>318</v>
      </c>
      <c r="B142" t="s">
        <v>317</v>
      </c>
      <c r="C142" t="s">
        <v>318</v>
      </c>
      <c r="D142" t="s">
        <v>55</v>
      </c>
    </row>
    <row r="143" spans="1:4">
      <c r="A143">
        <v>319</v>
      </c>
      <c r="B143" t="s">
        <v>319</v>
      </c>
      <c r="C143" t="s">
        <v>320</v>
      </c>
      <c r="D143" t="s">
        <v>55</v>
      </c>
    </row>
    <row r="144" spans="1:4">
      <c r="A144">
        <v>320</v>
      </c>
      <c r="B144" t="s">
        <v>321</v>
      </c>
      <c r="C144" t="s">
        <v>322</v>
      </c>
      <c r="D144" t="s">
        <v>55</v>
      </c>
    </row>
    <row r="145" spans="1:4">
      <c r="A145">
        <v>321</v>
      </c>
      <c r="B145" t="s">
        <v>323</v>
      </c>
      <c r="C145" t="s">
        <v>324</v>
      </c>
      <c r="D145" t="s">
        <v>55</v>
      </c>
    </row>
    <row r="146" spans="1:4">
      <c r="A146">
        <v>322</v>
      </c>
      <c r="B146" t="s">
        <v>325</v>
      </c>
      <c r="C146" t="s">
        <v>326</v>
      </c>
      <c r="D146" t="s">
        <v>55</v>
      </c>
    </row>
    <row r="147" spans="1:4">
      <c r="A147">
        <v>323</v>
      </c>
      <c r="B147" t="s">
        <v>327</v>
      </c>
      <c r="C147" t="s">
        <v>328</v>
      </c>
      <c r="D147" t="s">
        <v>55</v>
      </c>
    </row>
    <row r="148" spans="1:4">
      <c r="A148">
        <v>324</v>
      </c>
      <c r="B148" t="s">
        <v>68</v>
      </c>
      <c r="C148" t="s">
        <v>329</v>
      </c>
      <c r="D148" t="s">
        <v>55</v>
      </c>
    </row>
    <row r="149" spans="1:4">
      <c r="A149">
        <v>325</v>
      </c>
      <c r="B149" t="s">
        <v>330</v>
      </c>
      <c r="C149" t="s">
        <v>331</v>
      </c>
      <c r="D149" t="s">
        <v>55</v>
      </c>
    </row>
    <row r="150" spans="1:4">
      <c r="A150">
        <v>326</v>
      </c>
      <c r="B150" t="s">
        <v>332</v>
      </c>
      <c r="C150" t="s">
        <v>333</v>
      </c>
      <c r="D150" t="s">
        <v>55</v>
      </c>
    </row>
    <row r="151" spans="1:4">
      <c r="A151">
        <v>327</v>
      </c>
      <c r="B151" t="s">
        <v>57</v>
      </c>
      <c r="C151" t="s">
        <v>334</v>
      </c>
      <c r="D151" t="s">
        <v>55</v>
      </c>
    </row>
    <row r="152" spans="1:4">
      <c r="A152">
        <v>328</v>
      </c>
      <c r="B152" t="s">
        <v>335</v>
      </c>
      <c r="C152" t="s">
        <v>336</v>
      </c>
      <c r="D152" t="s">
        <v>55</v>
      </c>
    </row>
    <row r="153" spans="1:4">
      <c r="A153">
        <v>329</v>
      </c>
      <c r="B153" t="s">
        <v>67</v>
      </c>
      <c r="C153" t="s">
        <v>337</v>
      </c>
      <c r="D153" t="s">
        <v>55</v>
      </c>
    </row>
    <row r="154" spans="1:4">
      <c r="A154">
        <v>330</v>
      </c>
      <c r="B154" t="s">
        <v>62</v>
      </c>
      <c r="C154" t="s">
        <v>338</v>
      </c>
      <c r="D154" t="s">
        <v>55</v>
      </c>
    </row>
    <row r="155" spans="1:4">
      <c r="A155">
        <v>332</v>
      </c>
      <c r="B155" t="s">
        <v>69</v>
      </c>
      <c r="C155" t="s">
        <v>339</v>
      </c>
      <c r="D155" t="s">
        <v>55</v>
      </c>
    </row>
    <row r="156" spans="1:4">
      <c r="A156">
        <v>334</v>
      </c>
      <c r="B156" t="s">
        <v>340</v>
      </c>
      <c r="C156" t="s">
        <v>341</v>
      </c>
      <c r="D156" t="s">
        <v>55</v>
      </c>
    </row>
    <row r="157" spans="1:4">
      <c r="A157">
        <v>344</v>
      </c>
      <c r="B157" t="s">
        <v>342</v>
      </c>
      <c r="C157" t="s">
        <v>343</v>
      </c>
      <c r="D157" t="s">
        <v>55</v>
      </c>
    </row>
    <row r="158" spans="1:4">
      <c r="A158">
        <v>348</v>
      </c>
      <c r="B158" t="s">
        <v>344</v>
      </c>
      <c r="C158" t="s">
        <v>345</v>
      </c>
      <c r="D158" t="s">
        <v>55</v>
      </c>
    </row>
    <row r="159" spans="1:4">
      <c r="A159">
        <v>349</v>
      </c>
      <c r="B159" t="s">
        <v>346</v>
      </c>
      <c r="C159" t="s">
        <v>347</v>
      </c>
      <c r="D159" t="s">
        <v>55</v>
      </c>
    </row>
    <row r="160" spans="1:4">
      <c r="A160">
        <v>350</v>
      </c>
      <c r="B160" t="s">
        <v>63</v>
      </c>
      <c r="C160" t="s">
        <v>348</v>
      </c>
      <c r="D160" t="s">
        <v>55</v>
      </c>
    </row>
    <row r="161" spans="1:4">
      <c r="A161">
        <v>351</v>
      </c>
      <c r="B161" t="s">
        <v>56</v>
      </c>
      <c r="C161" t="s">
        <v>349</v>
      </c>
      <c r="D161" t="s">
        <v>55</v>
      </c>
    </row>
    <row r="162" spans="1:4">
      <c r="A162">
        <v>360</v>
      </c>
      <c r="B162" t="s">
        <v>350</v>
      </c>
      <c r="C162" t="s">
        <v>351</v>
      </c>
      <c r="D162" t="s">
        <v>55</v>
      </c>
    </row>
    <row r="163" spans="1:4">
      <c r="A163">
        <v>361</v>
      </c>
      <c r="B163" t="s">
        <v>352</v>
      </c>
      <c r="C163" t="s">
        <v>353</v>
      </c>
      <c r="D163" t="s">
        <v>55</v>
      </c>
    </row>
    <row r="164" spans="1:4">
      <c r="A164">
        <v>362</v>
      </c>
      <c r="B164" t="s">
        <v>354</v>
      </c>
      <c r="C164" t="s">
        <v>355</v>
      </c>
      <c r="D164" t="s">
        <v>55</v>
      </c>
    </row>
    <row r="165" spans="1:4">
      <c r="A165">
        <v>363</v>
      </c>
      <c r="B165" t="s">
        <v>65</v>
      </c>
      <c r="C165" t="s">
        <v>356</v>
      </c>
      <c r="D165" t="s">
        <v>55</v>
      </c>
    </row>
    <row r="166" spans="1:4">
      <c r="A166">
        <v>364</v>
      </c>
      <c r="B166" t="s">
        <v>59</v>
      </c>
      <c r="C166" t="s">
        <v>357</v>
      </c>
      <c r="D166" t="s">
        <v>55</v>
      </c>
    </row>
    <row r="167" spans="1:4">
      <c r="A167">
        <v>365</v>
      </c>
      <c r="B167" t="s">
        <v>358</v>
      </c>
      <c r="C167" t="s">
        <v>359</v>
      </c>
      <c r="D167" t="s">
        <v>55</v>
      </c>
    </row>
    <row r="168" spans="1:4">
      <c r="A168">
        <v>366</v>
      </c>
      <c r="B168" t="s">
        <v>61</v>
      </c>
      <c r="C168" t="s">
        <v>360</v>
      </c>
      <c r="D168" t="s">
        <v>55</v>
      </c>
    </row>
    <row r="169" spans="1:4">
      <c r="A169">
        <v>367</v>
      </c>
      <c r="B169" t="s">
        <v>361</v>
      </c>
      <c r="C169" t="s">
        <v>362</v>
      </c>
      <c r="D169" t="s">
        <v>55</v>
      </c>
    </row>
    <row r="170" spans="1:4">
      <c r="A170">
        <v>401</v>
      </c>
      <c r="B170" t="s">
        <v>363</v>
      </c>
      <c r="C170" t="s">
        <v>364</v>
      </c>
      <c r="D170" t="s">
        <v>14</v>
      </c>
    </row>
    <row r="171" spans="1:4">
      <c r="A171">
        <v>402</v>
      </c>
      <c r="B171" t="s">
        <v>365</v>
      </c>
      <c r="C171" t="s">
        <v>366</v>
      </c>
      <c r="D171" t="s">
        <v>14</v>
      </c>
    </row>
    <row r="172" spans="1:4">
      <c r="A172">
        <v>403</v>
      </c>
      <c r="B172" t="s">
        <v>367</v>
      </c>
      <c r="C172" t="s">
        <v>368</v>
      </c>
      <c r="D172" t="s">
        <v>14</v>
      </c>
    </row>
    <row r="173" spans="1:4">
      <c r="A173">
        <v>404</v>
      </c>
      <c r="B173" t="s">
        <v>369</v>
      </c>
      <c r="C173" t="s">
        <v>370</v>
      </c>
      <c r="D173" t="s">
        <v>14</v>
      </c>
    </row>
    <row r="174" spans="1:4">
      <c r="A174">
        <v>405</v>
      </c>
      <c r="B174" t="s">
        <v>371</v>
      </c>
      <c r="C174" t="s">
        <v>372</v>
      </c>
      <c r="D174" t="s">
        <v>14</v>
      </c>
    </row>
    <row r="175" spans="1:4">
      <c r="A175">
        <v>406</v>
      </c>
      <c r="B175" t="s">
        <v>6</v>
      </c>
      <c r="C175" t="s">
        <v>373</v>
      </c>
      <c r="D175" t="s">
        <v>14</v>
      </c>
    </row>
    <row r="176" spans="1:4">
      <c r="A176">
        <v>407</v>
      </c>
      <c r="B176" t="s">
        <v>13</v>
      </c>
      <c r="C176" t="s">
        <v>374</v>
      </c>
      <c r="D176" t="s">
        <v>14</v>
      </c>
    </row>
    <row r="177" spans="1:4">
      <c r="A177">
        <v>408</v>
      </c>
      <c r="B177" t="s">
        <v>375</v>
      </c>
      <c r="C177" t="s">
        <v>376</v>
      </c>
      <c r="D177" t="s">
        <v>14</v>
      </c>
    </row>
    <row r="178" spans="1:4">
      <c r="A178">
        <v>409</v>
      </c>
      <c r="B178" t="s">
        <v>5</v>
      </c>
      <c r="C178" t="s">
        <v>377</v>
      </c>
      <c r="D178" t="s">
        <v>14</v>
      </c>
    </row>
    <row r="179" spans="1:4">
      <c r="A179">
        <v>410</v>
      </c>
      <c r="B179" t="s">
        <v>9</v>
      </c>
      <c r="C179" t="s">
        <v>378</v>
      </c>
      <c r="D179" t="s">
        <v>14</v>
      </c>
    </row>
    <row r="180" spans="1:4">
      <c r="A180">
        <v>411</v>
      </c>
      <c r="B180" t="s">
        <v>7</v>
      </c>
      <c r="C180" t="s">
        <v>379</v>
      </c>
      <c r="D180" t="s">
        <v>14</v>
      </c>
    </row>
    <row r="181" spans="1:4">
      <c r="A181">
        <v>412</v>
      </c>
      <c r="B181" t="s">
        <v>380</v>
      </c>
      <c r="C181" t="s">
        <v>381</v>
      </c>
      <c r="D181" t="s">
        <v>14</v>
      </c>
    </row>
    <row r="182" spans="1:4">
      <c r="A182">
        <v>413</v>
      </c>
      <c r="B182" t="s">
        <v>12</v>
      </c>
      <c r="C182" t="s">
        <v>382</v>
      </c>
      <c r="D182" t="s">
        <v>14</v>
      </c>
    </row>
    <row r="183" spans="1:4">
      <c r="A183">
        <v>414</v>
      </c>
      <c r="B183" t="s">
        <v>4</v>
      </c>
      <c r="C183" t="s">
        <v>383</v>
      </c>
      <c r="D183" t="s">
        <v>14</v>
      </c>
    </row>
    <row r="184" spans="1:4">
      <c r="A184">
        <v>415</v>
      </c>
      <c r="B184" t="s">
        <v>3</v>
      </c>
      <c r="C184" t="s">
        <v>384</v>
      </c>
      <c r="D184" t="s">
        <v>14</v>
      </c>
    </row>
    <row r="185" spans="1:4">
      <c r="A185">
        <v>416</v>
      </c>
      <c r="B185" t="s">
        <v>385</v>
      </c>
      <c r="C185" t="s">
        <v>386</v>
      </c>
      <c r="D185" t="s">
        <v>14</v>
      </c>
    </row>
    <row r="186" spans="1:4">
      <c r="A186">
        <v>418</v>
      </c>
      <c r="B186" t="s">
        <v>8</v>
      </c>
      <c r="C186" t="s">
        <v>387</v>
      </c>
      <c r="D186" t="s">
        <v>14</v>
      </c>
    </row>
    <row r="187" spans="1:4">
      <c r="A187">
        <v>419</v>
      </c>
      <c r="B187" t="s">
        <v>388</v>
      </c>
      <c r="C187" t="s">
        <v>389</v>
      </c>
      <c r="D187" t="s">
        <v>14</v>
      </c>
    </row>
    <row r="188" spans="1:4">
      <c r="A188">
        <v>420</v>
      </c>
      <c r="B188" t="s">
        <v>10</v>
      </c>
      <c r="C188" t="s">
        <v>390</v>
      </c>
      <c r="D188" t="s">
        <v>14</v>
      </c>
    </row>
    <row r="189" spans="1:4">
      <c r="A189">
        <v>423</v>
      </c>
      <c r="B189" t="s">
        <v>391</v>
      </c>
      <c r="C189" t="s">
        <v>392</v>
      </c>
      <c r="D189" t="s">
        <v>14</v>
      </c>
    </row>
    <row r="190" spans="1:4">
      <c r="A190">
        <v>425</v>
      </c>
      <c r="B190" t="s">
        <v>15</v>
      </c>
      <c r="C190" t="s">
        <v>393</v>
      </c>
      <c r="D190" t="s">
        <v>14</v>
      </c>
    </row>
    <row r="191" spans="1:4">
      <c r="A191">
        <v>426</v>
      </c>
      <c r="B191" t="s">
        <v>394</v>
      </c>
      <c r="C191" t="s">
        <v>395</v>
      </c>
      <c r="D191" t="s">
        <v>14</v>
      </c>
    </row>
    <row r="192" spans="1:4">
      <c r="A192">
        <v>427</v>
      </c>
      <c r="B192" t="s">
        <v>11</v>
      </c>
      <c r="C192" t="s">
        <v>396</v>
      </c>
      <c r="D192" t="s">
        <v>14</v>
      </c>
    </row>
    <row r="193" spans="1:4">
      <c r="A193">
        <v>501</v>
      </c>
      <c r="B193" t="s">
        <v>397</v>
      </c>
      <c r="C193" t="s">
        <v>398</v>
      </c>
      <c r="D193" t="s">
        <v>50</v>
      </c>
    </row>
    <row r="194" spans="1:4">
      <c r="A194">
        <v>502</v>
      </c>
      <c r="B194" t="s">
        <v>399</v>
      </c>
      <c r="C194" t="s">
        <v>400</v>
      </c>
      <c r="D194" t="s">
        <v>50</v>
      </c>
    </row>
    <row r="195" spans="1:4">
      <c r="A195">
        <v>503</v>
      </c>
      <c r="B195" t="s">
        <v>52</v>
      </c>
      <c r="C195" t="s">
        <v>401</v>
      </c>
      <c r="D195" t="s">
        <v>50</v>
      </c>
    </row>
    <row r="196" spans="1:4">
      <c r="A196">
        <v>504</v>
      </c>
      <c r="B196" t="s">
        <v>402</v>
      </c>
      <c r="C196" t="s">
        <v>403</v>
      </c>
      <c r="D196" t="s">
        <v>50</v>
      </c>
    </row>
    <row r="197" spans="1:4">
      <c r="A197">
        <v>505</v>
      </c>
      <c r="B197" t="s">
        <v>404</v>
      </c>
      <c r="C197" t="s">
        <v>405</v>
      </c>
      <c r="D197" t="s">
        <v>50</v>
      </c>
    </row>
    <row r="198" spans="1:4">
      <c r="A198">
        <v>506</v>
      </c>
      <c r="B198" t="s">
        <v>51</v>
      </c>
      <c r="C198" t="s">
        <v>406</v>
      </c>
      <c r="D198" t="s">
        <v>50</v>
      </c>
    </row>
    <row r="199" spans="1:4">
      <c r="A199">
        <v>507</v>
      </c>
      <c r="B199" t="s">
        <v>407</v>
      </c>
      <c r="C199" t="s">
        <v>408</v>
      </c>
      <c r="D199" t="s">
        <v>50</v>
      </c>
    </row>
    <row r="200" spans="1:4">
      <c r="A200">
        <v>508</v>
      </c>
      <c r="B200" t="s">
        <v>53</v>
      </c>
      <c r="C200" t="s">
        <v>409</v>
      </c>
      <c r="D200" t="s">
        <v>50</v>
      </c>
    </row>
    <row r="201" spans="1:4">
      <c r="A201">
        <v>509</v>
      </c>
      <c r="B201" t="s">
        <v>54</v>
      </c>
      <c r="C201" t="s">
        <v>410</v>
      </c>
      <c r="D201" t="s">
        <v>50</v>
      </c>
    </row>
    <row r="202" spans="1:4">
      <c r="A202">
        <v>510</v>
      </c>
      <c r="B202" t="s">
        <v>411</v>
      </c>
      <c r="C202" t="s">
        <v>412</v>
      </c>
      <c r="D202" t="s">
        <v>50</v>
      </c>
    </row>
    <row r="203" spans="1:4">
      <c r="A203">
        <v>511</v>
      </c>
      <c r="B203" t="s">
        <v>413</v>
      </c>
      <c r="C203" t="s">
        <v>414</v>
      </c>
      <c r="D203" t="s">
        <v>50</v>
      </c>
    </row>
    <row r="204" spans="1:4">
      <c r="A204">
        <v>512</v>
      </c>
      <c r="B204" t="s">
        <v>415</v>
      </c>
      <c r="C204" t="s">
        <v>416</v>
      </c>
      <c r="D204" t="s">
        <v>50</v>
      </c>
    </row>
    <row r="205" spans="1:4">
      <c r="A205">
        <v>520</v>
      </c>
      <c r="B205" t="s">
        <v>417</v>
      </c>
      <c r="C205" t="s">
        <v>418</v>
      </c>
      <c r="D205" t="s">
        <v>50</v>
      </c>
    </row>
    <row r="206" spans="1:4">
      <c r="A206" t="s">
        <v>419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外 籍 生 國 籍 統 計</vt:lpstr>
      <vt:lpstr>洲別對照(校庫附件)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Registra</cp:lastModifiedBy>
  <dcterms:created xsi:type="dcterms:W3CDTF">2019-04-02T08:52:09Z</dcterms:created>
  <dcterms:modified xsi:type="dcterms:W3CDTF">2024-03-22T00:35:53Z</dcterms:modified>
</cp:coreProperties>
</file>