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統計填報\境外生填報\114\註冊組上傳檔\"/>
    </mc:Choice>
  </mc:AlternateContent>
  <xr:revisionPtr revIDLastSave="0" documentId="13_ncr:1_{D8087085-8CD7-4091-A210-F0BD2C734A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外 籍 生 國 籍 統 計" sheetId="1" r:id="rId1"/>
    <sheet name="洲別對照(校庫附件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6" i="1" l="1"/>
  <c r="D215" i="1"/>
  <c r="D214" i="1"/>
  <c r="D213" i="1"/>
  <c r="E213" i="1"/>
  <c r="D212" i="1"/>
  <c r="D211" i="1"/>
  <c r="D210" i="1"/>
  <c r="E210" i="1"/>
  <c r="E208" i="1"/>
  <c r="E205" i="1"/>
  <c r="E204" i="1"/>
  <c r="E201" i="1"/>
  <c r="E198" i="1"/>
  <c r="E196" i="1"/>
  <c r="D195" i="1"/>
  <c r="D194" i="1"/>
  <c r="D193" i="1"/>
  <c r="D192" i="1"/>
  <c r="E192" i="1"/>
  <c r="E190" i="1"/>
  <c r="E186" i="1"/>
  <c r="E184" i="1"/>
  <c r="E181" i="1"/>
  <c r="E180" i="1"/>
  <c r="E178" i="1"/>
  <c r="E175" i="1"/>
  <c r="E172" i="1"/>
  <c r="E169" i="1"/>
  <c r="E166" i="1"/>
  <c r="E165" i="1"/>
  <c r="E163" i="1"/>
  <c r="E160" i="1"/>
  <c r="D159" i="1"/>
  <c r="D158" i="1"/>
  <c r="D157" i="1"/>
  <c r="D156" i="1"/>
  <c r="E156" i="1"/>
  <c r="E151" i="1"/>
  <c r="E150" i="1"/>
  <c r="E149" i="1"/>
  <c r="E153" i="1"/>
  <c r="E155" i="1"/>
  <c r="E152" i="1"/>
  <c r="E154" i="1"/>
  <c r="E147" i="1"/>
  <c r="E144" i="1"/>
  <c r="E143" i="1"/>
  <c r="E139" i="1"/>
  <c r="E136" i="1"/>
  <c r="E135" i="1"/>
  <c r="E133" i="1"/>
  <c r="E131" i="1"/>
  <c r="E126" i="1"/>
  <c r="E124" i="1"/>
  <c r="E128" i="1"/>
  <c r="E122" i="1"/>
  <c r="E119" i="1"/>
  <c r="E118" i="1"/>
  <c r="E117" i="1"/>
  <c r="E116" i="1"/>
  <c r="D115" i="1"/>
  <c r="D114" i="1"/>
  <c r="D113" i="1"/>
  <c r="D112" i="1"/>
  <c r="E112" i="1"/>
  <c r="E111" i="1"/>
  <c r="E110" i="1"/>
  <c r="E107" i="1"/>
  <c r="E105" i="1"/>
  <c r="E102" i="1"/>
  <c r="E103" i="1"/>
  <c r="E99" i="1"/>
  <c r="E92" i="1"/>
  <c r="E91" i="1"/>
  <c r="E96" i="1"/>
  <c r="E93" i="1"/>
  <c r="E89" i="1"/>
  <c r="E88" i="1"/>
  <c r="E85" i="1"/>
  <c r="E86" i="1"/>
  <c r="E83" i="1"/>
  <c r="E80" i="1"/>
  <c r="E78" i="1"/>
  <c r="E77" i="1"/>
  <c r="E74" i="1"/>
  <c r="E73" i="1"/>
  <c r="E72" i="1"/>
  <c r="E70" i="1"/>
  <c r="E69" i="1"/>
  <c r="D68" i="1"/>
  <c r="D67" i="1"/>
  <c r="D66" i="1"/>
  <c r="D65" i="1"/>
  <c r="E65" i="1"/>
  <c r="E64" i="1"/>
  <c r="E62" i="1"/>
  <c r="E60" i="1"/>
  <c r="E59" i="1"/>
  <c r="E56" i="1"/>
  <c r="E51" i="1"/>
  <c r="E55" i="1"/>
  <c r="E48" i="1"/>
  <c r="E45" i="1"/>
  <c r="E43" i="1"/>
  <c r="E40" i="1"/>
  <c r="E37" i="1"/>
  <c r="E34" i="1"/>
  <c r="E31" i="1"/>
  <c r="E27" i="1"/>
  <c r="E24" i="1"/>
  <c r="E23" i="1"/>
  <c r="E20" i="1"/>
  <c r="E18" i="1"/>
  <c r="E16" i="1"/>
  <c r="E13" i="1"/>
  <c r="E10" i="1"/>
  <c r="E7" i="1"/>
  <c r="E4" i="1"/>
  <c r="G201" i="1"/>
  <c r="G210" i="1" s="1"/>
  <c r="G205" i="1"/>
  <c r="G208" i="1"/>
  <c r="G190" i="1"/>
  <c r="G186" i="1"/>
  <c r="G184" i="1"/>
  <c r="G181" i="1"/>
  <c r="G178" i="1"/>
  <c r="G175" i="1"/>
  <c r="G172" i="1"/>
  <c r="G169" i="1"/>
  <c r="G166" i="1"/>
  <c r="G160" i="1"/>
  <c r="G192" i="1" s="1"/>
  <c r="G156" i="1"/>
  <c r="G147" i="1"/>
  <c r="G144" i="1"/>
  <c r="G139" i="1"/>
  <c r="G136" i="1"/>
  <c r="G133" i="1"/>
  <c r="G131" i="1"/>
  <c r="G128" i="1"/>
  <c r="G126" i="1"/>
  <c r="G124" i="1"/>
  <c r="G122" i="1"/>
  <c r="G119" i="1"/>
  <c r="G107" i="1"/>
  <c r="G99" i="1"/>
  <c r="G96" i="1"/>
  <c r="G93" i="1"/>
  <c r="G89" i="1"/>
  <c r="G86" i="1"/>
  <c r="G83" i="1"/>
  <c r="G80" i="1"/>
  <c r="G78" i="1"/>
  <c r="G112" i="1" s="1"/>
  <c r="G72" i="1"/>
  <c r="G73" i="1"/>
  <c r="G70" i="1"/>
  <c r="G69" i="1"/>
  <c r="G65" i="1"/>
  <c r="G64" i="1"/>
  <c r="G59" i="1"/>
  <c r="G62" i="1"/>
  <c r="G40" i="1"/>
  <c r="G23" i="1"/>
  <c r="G18" i="1"/>
  <c r="G7" i="1"/>
  <c r="G56" i="1"/>
  <c r="G55" i="1"/>
  <c r="G51" i="1"/>
  <c r="G37" i="1"/>
  <c r="G43" i="1"/>
  <c r="G27" i="1"/>
  <c r="G45" i="1"/>
  <c r="G24" i="1"/>
  <c r="G60" i="1"/>
  <c r="G4" i="1"/>
  <c r="G10" i="1"/>
  <c r="G13" i="1"/>
  <c r="G16" i="1"/>
  <c r="G31" i="1"/>
  <c r="G20" i="1"/>
  <c r="G34" i="1"/>
  <c r="G48" i="1"/>
  <c r="H212" i="1"/>
  <c r="H211" i="1"/>
  <c r="H210" i="1"/>
  <c r="I208" i="1"/>
  <c r="I205" i="1"/>
  <c r="I204" i="1"/>
  <c r="I201" i="1"/>
  <c r="I198" i="1"/>
  <c r="I196" i="1"/>
  <c r="H195" i="1"/>
  <c r="H194" i="1"/>
  <c r="H193" i="1"/>
  <c r="H192" i="1"/>
  <c r="I190" i="1"/>
  <c r="I186" i="1"/>
  <c r="I184" i="1"/>
  <c r="I181" i="1"/>
  <c r="I180" i="1"/>
  <c r="I178" i="1"/>
  <c r="I175" i="1"/>
  <c r="I172" i="1"/>
  <c r="I169" i="1"/>
  <c r="I166" i="1"/>
  <c r="I165" i="1"/>
  <c r="I163" i="1"/>
  <c r="I160" i="1"/>
  <c r="H159" i="1"/>
  <c r="H158" i="1"/>
  <c r="H157" i="1"/>
  <c r="H156" i="1"/>
  <c r="I155" i="1"/>
  <c r="I152" i="1"/>
  <c r="I151" i="1"/>
  <c r="I150" i="1"/>
  <c r="I149" i="1"/>
  <c r="I153" i="1"/>
  <c r="I154" i="1"/>
  <c r="I147" i="1"/>
  <c r="I144" i="1"/>
  <c r="I143" i="1"/>
  <c r="I139" i="1"/>
  <c r="I136" i="1"/>
  <c r="I135" i="1"/>
  <c r="I133" i="1"/>
  <c r="I131" i="1"/>
  <c r="I128" i="1"/>
  <c r="I126" i="1"/>
  <c r="I124" i="1"/>
  <c r="I122" i="1"/>
  <c r="I119" i="1"/>
  <c r="I118" i="1"/>
  <c r="I117" i="1"/>
  <c r="I116" i="1"/>
  <c r="H115" i="1"/>
  <c r="H114" i="1"/>
  <c r="H113" i="1"/>
  <c r="H112" i="1"/>
  <c r="I110" i="1"/>
  <c r="I107" i="1"/>
  <c r="I105" i="1"/>
  <c r="I103" i="1"/>
  <c r="I102" i="1"/>
  <c r="I99" i="1"/>
  <c r="I96" i="1"/>
  <c r="I93" i="1"/>
  <c r="I92" i="1"/>
  <c r="I91" i="1"/>
  <c r="I89" i="1"/>
  <c r="I88" i="1"/>
  <c r="I86" i="1"/>
  <c r="I85" i="1"/>
  <c r="I83" i="1"/>
  <c r="I80" i="1"/>
  <c r="I78" i="1"/>
  <c r="I77" i="1"/>
  <c r="H76" i="1"/>
  <c r="H75" i="1"/>
  <c r="H74" i="1"/>
  <c r="I73" i="1"/>
  <c r="I72" i="1"/>
  <c r="I70" i="1"/>
  <c r="I69" i="1"/>
  <c r="H68" i="1"/>
  <c r="H67" i="1"/>
  <c r="H66" i="1"/>
  <c r="H65" i="1"/>
  <c r="I64" i="1"/>
  <c r="I62" i="1"/>
  <c r="I60" i="1"/>
  <c r="I59" i="1"/>
  <c r="I56" i="1"/>
  <c r="I55" i="1"/>
  <c r="I51" i="1"/>
  <c r="I48" i="1"/>
  <c r="I45" i="1"/>
  <c r="I43" i="1"/>
  <c r="I40" i="1"/>
  <c r="I37" i="1"/>
  <c r="I34" i="1"/>
  <c r="I31" i="1"/>
  <c r="I27" i="1"/>
  <c r="I24" i="1"/>
  <c r="I23" i="1"/>
  <c r="I20" i="1"/>
  <c r="I18" i="1"/>
  <c r="I16" i="1"/>
  <c r="I13" i="1"/>
  <c r="I10" i="1"/>
  <c r="I7" i="1"/>
  <c r="I4" i="1"/>
  <c r="G213" i="1" l="1"/>
  <c r="G74" i="1"/>
  <c r="H215" i="1"/>
  <c r="I210" i="1"/>
  <c r="I192" i="1"/>
  <c r="H216" i="1"/>
  <c r="H213" i="1"/>
  <c r="H214" i="1"/>
  <c r="I156" i="1"/>
  <c r="I74" i="1"/>
  <c r="I65" i="1"/>
  <c r="I112" i="1"/>
  <c r="K210" i="1"/>
  <c r="J212" i="1"/>
  <c r="J211" i="1"/>
  <c r="J210" i="1"/>
  <c r="K208" i="1"/>
  <c r="K205" i="1"/>
  <c r="K204" i="1"/>
  <c r="K201" i="1"/>
  <c r="K198" i="1"/>
  <c r="K196" i="1"/>
  <c r="K192" i="1"/>
  <c r="J195" i="1"/>
  <c r="J194" i="1"/>
  <c r="J193" i="1"/>
  <c r="J192" i="1"/>
  <c r="K190" i="1"/>
  <c r="K186" i="1"/>
  <c r="K184" i="1"/>
  <c r="K180" i="1"/>
  <c r="K181" i="1"/>
  <c r="K178" i="1"/>
  <c r="K175" i="1"/>
  <c r="K172" i="1"/>
  <c r="K169" i="1"/>
  <c r="K166" i="1"/>
  <c r="K165" i="1"/>
  <c r="K163" i="1"/>
  <c r="K160" i="1"/>
  <c r="K156" i="1"/>
  <c r="J159" i="1"/>
  <c r="J158" i="1"/>
  <c r="J157" i="1"/>
  <c r="J156" i="1"/>
  <c r="K154" i="1"/>
  <c r="K152" i="1"/>
  <c r="K151" i="1"/>
  <c r="K150" i="1"/>
  <c r="K149" i="1"/>
  <c r="K153" i="1"/>
  <c r="K147" i="1"/>
  <c r="K144" i="1"/>
  <c r="K143" i="1"/>
  <c r="K139" i="1"/>
  <c r="K136" i="1"/>
  <c r="K135" i="1"/>
  <c r="K133" i="1"/>
  <c r="K131" i="1"/>
  <c r="K128" i="1"/>
  <c r="K126" i="1"/>
  <c r="K124" i="1"/>
  <c r="K122" i="1"/>
  <c r="K119" i="1"/>
  <c r="K118" i="1"/>
  <c r="K117" i="1"/>
  <c r="K116" i="1"/>
  <c r="K112" i="1"/>
  <c r="J115" i="1"/>
  <c r="J114" i="1"/>
  <c r="J113" i="1"/>
  <c r="J112" i="1"/>
  <c r="K110" i="1"/>
  <c r="K107" i="1"/>
  <c r="K105" i="1"/>
  <c r="K103" i="1"/>
  <c r="K102" i="1"/>
  <c r="K99" i="1"/>
  <c r="K96" i="1"/>
  <c r="K93" i="1"/>
  <c r="K92" i="1"/>
  <c r="K91" i="1"/>
  <c r="K89" i="1"/>
  <c r="K88" i="1"/>
  <c r="K86" i="1"/>
  <c r="K85" i="1"/>
  <c r="K83" i="1"/>
  <c r="K80" i="1"/>
  <c r="K78" i="1"/>
  <c r="K77" i="1"/>
  <c r="K74" i="1"/>
  <c r="J76" i="1"/>
  <c r="J75" i="1"/>
  <c r="J74" i="1"/>
  <c r="K73" i="1"/>
  <c r="K72" i="1"/>
  <c r="K70" i="1"/>
  <c r="K69" i="1"/>
  <c r="J65" i="1"/>
  <c r="K65" i="1"/>
  <c r="J68" i="1"/>
  <c r="J67" i="1"/>
  <c r="J66" i="1"/>
  <c r="K59" i="1"/>
  <c r="K64" i="1"/>
  <c r="K62" i="1"/>
  <c r="K60" i="1"/>
  <c r="K56" i="1"/>
  <c r="K55" i="1"/>
  <c r="K51" i="1"/>
  <c r="K48" i="1"/>
  <c r="K45" i="1"/>
  <c r="K43" i="1"/>
  <c r="K40" i="1"/>
  <c r="K37" i="1"/>
  <c r="K34" i="1"/>
  <c r="K31" i="1"/>
  <c r="K27" i="1"/>
  <c r="K24" i="1"/>
  <c r="K23" i="1"/>
  <c r="K20" i="1"/>
  <c r="K18" i="1"/>
  <c r="K16" i="1"/>
  <c r="K13" i="1"/>
  <c r="K10" i="1"/>
  <c r="K7" i="1"/>
  <c r="K4" i="1"/>
  <c r="I213" i="1" l="1"/>
  <c r="J215" i="1"/>
  <c r="J216" i="1"/>
  <c r="J214" i="1"/>
  <c r="K213" i="1"/>
  <c r="J213" i="1"/>
  <c r="L212" i="1"/>
  <c r="L211" i="1"/>
  <c r="L210" i="1"/>
  <c r="L195" i="1"/>
  <c r="L194" i="1"/>
  <c r="L193" i="1"/>
  <c r="L192" i="1"/>
  <c r="L158" i="1"/>
  <c r="L157" i="1"/>
  <c r="L156" i="1"/>
  <c r="L115" i="1"/>
  <c r="L113" i="1"/>
  <c r="L75" i="1"/>
  <c r="L74" i="1"/>
  <c r="L68" i="1"/>
  <c r="L67" i="1"/>
  <c r="L66" i="1"/>
  <c r="L65" i="1"/>
  <c r="M208" i="1"/>
  <c r="M205" i="1"/>
  <c r="M204" i="1"/>
  <c r="M198" i="1"/>
  <c r="M201" i="1"/>
  <c r="M160" i="1"/>
  <c r="M190" i="1"/>
  <c r="M186" i="1"/>
  <c r="M181" i="1"/>
  <c r="M178" i="1"/>
  <c r="M175" i="1"/>
  <c r="M172" i="1"/>
  <c r="M169" i="1"/>
  <c r="M166" i="1"/>
  <c r="M153" i="1"/>
  <c r="M144" i="1"/>
  <c r="M143" i="1"/>
  <c r="M139" i="1"/>
  <c r="M136" i="1"/>
  <c r="M133" i="1"/>
  <c r="M128" i="1"/>
  <c r="M119" i="1"/>
  <c r="M118" i="1"/>
  <c r="M117" i="1"/>
  <c r="M93" i="1"/>
  <c r="M110" i="1"/>
  <c r="M107" i="1"/>
  <c r="M99" i="1"/>
  <c r="M96" i="1"/>
  <c r="M89" i="1"/>
  <c r="M86" i="1"/>
  <c r="M83" i="1"/>
  <c r="M78" i="1"/>
  <c r="M80" i="1"/>
  <c r="M73" i="1"/>
  <c r="M72" i="1"/>
  <c r="M51" i="1"/>
  <c r="M60" i="1"/>
  <c r="M62" i="1"/>
  <c r="M56" i="1"/>
  <c r="M55" i="1"/>
  <c r="M45" i="1"/>
  <c r="M48" i="1"/>
  <c r="M43" i="1"/>
  <c r="M40" i="1"/>
  <c r="M37" i="1"/>
  <c r="M34" i="1"/>
  <c r="M31" i="1"/>
  <c r="M27" i="1"/>
  <c r="M24" i="1"/>
  <c r="M20" i="1"/>
  <c r="M18" i="1"/>
  <c r="M16" i="1"/>
  <c r="M13" i="1"/>
  <c r="M10" i="1"/>
  <c r="M7" i="1"/>
  <c r="M4" i="1"/>
  <c r="L216" i="1" l="1"/>
  <c r="M74" i="1"/>
  <c r="L214" i="1"/>
  <c r="L215" i="1"/>
  <c r="M156" i="1"/>
  <c r="L213" i="1"/>
  <c r="M210" i="1"/>
  <c r="M192" i="1"/>
  <c r="M112" i="1"/>
  <c r="M65" i="1"/>
  <c r="N158" i="1"/>
  <c r="N157" i="1"/>
  <c r="N156" i="1"/>
  <c r="O156" i="1"/>
  <c r="N115" i="1"/>
  <c r="N114" i="1"/>
  <c r="N113" i="1"/>
  <c r="N112" i="1"/>
  <c r="O112" i="1"/>
  <c r="N65" i="1"/>
  <c r="O65" i="1"/>
  <c r="N67" i="1"/>
  <c r="N66" i="1"/>
  <c r="N68" i="1"/>
  <c r="N212" i="1"/>
  <c r="N211" i="1"/>
  <c r="N210" i="1"/>
  <c r="O210" i="1"/>
  <c r="N195" i="1"/>
  <c r="N193" i="1"/>
  <c r="N192" i="1"/>
  <c r="O192" i="1"/>
  <c r="N194" i="1"/>
  <c r="N75" i="1"/>
  <c r="O74" i="1"/>
  <c r="N216" i="1" l="1"/>
  <c r="N215" i="1"/>
  <c r="N214" i="1"/>
  <c r="M213" i="1"/>
  <c r="N213" i="1"/>
  <c r="O213" i="1"/>
  <c r="T113" i="1"/>
  <c r="T112" i="1"/>
  <c r="T212" i="1"/>
  <c r="T211" i="1"/>
  <c r="T210" i="1"/>
  <c r="U208" i="1"/>
  <c r="U205" i="1"/>
  <c r="U204" i="1"/>
  <c r="U201" i="1"/>
  <c r="U198" i="1"/>
  <c r="U196" i="1"/>
  <c r="T195" i="1"/>
  <c r="T194" i="1"/>
  <c r="T193" i="1"/>
  <c r="T192" i="1"/>
  <c r="U190" i="1"/>
  <c r="U186" i="1"/>
  <c r="U184" i="1"/>
  <c r="U181" i="1"/>
  <c r="U180" i="1"/>
  <c r="U178" i="1"/>
  <c r="U175" i="1"/>
  <c r="U172" i="1"/>
  <c r="U169" i="1"/>
  <c r="U166" i="1"/>
  <c r="U165" i="1"/>
  <c r="U163" i="1"/>
  <c r="U160" i="1"/>
  <c r="T158" i="1"/>
  <c r="T157" i="1"/>
  <c r="T156" i="1"/>
  <c r="U152" i="1"/>
  <c r="U151" i="1"/>
  <c r="U150" i="1"/>
  <c r="U149" i="1"/>
  <c r="U147" i="1"/>
  <c r="U144" i="1"/>
  <c r="U139" i="1"/>
  <c r="U136" i="1"/>
  <c r="U135" i="1"/>
  <c r="U133" i="1"/>
  <c r="U131" i="1"/>
  <c r="U128" i="1"/>
  <c r="U126" i="1"/>
  <c r="U124" i="1"/>
  <c r="U122" i="1"/>
  <c r="U119" i="1"/>
  <c r="U117" i="1"/>
  <c r="U116" i="1"/>
  <c r="T115" i="1"/>
  <c r="T114" i="1"/>
  <c r="U107" i="1"/>
  <c r="U105" i="1"/>
  <c r="U103" i="1"/>
  <c r="U102" i="1"/>
  <c r="U99" i="1"/>
  <c r="U96" i="1"/>
  <c r="U93" i="1"/>
  <c r="U92" i="1"/>
  <c r="U91" i="1"/>
  <c r="U89" i="1"/>
  <c r="U88" i="1"/>
  <c r="U86" i="1"/>
  <c r="U85" i="1"/>
  <c r="U83" i="1"/>
  <c r="U80" i="1"/>
  <c r="U78" i="1"/>
  <c r="U77" i="1"/>
  <c r="T75" i="1"/>
  <c r="T76" i="1"/>
  <c r="T74" i="1"/>
  <c r="U72" i="1"/>
  <c r="U70" i="1"/>
  <c r="U69" i="1"/>
  <c r="T68" i="1"/>
  <c r="T67" i="1"/>
  <c r="T66" i="1"/>
  <c r="T65" i="1"/>
  <c r="U43" i="1"/>
  <c r="U62" i="1"/>
  <c r="U59" i="1"/>
  <c r="U60" i="1"/>
  <c r="U56" i="1"/>
  <c r="U55" i="1"/>
  <c r="U51" i="1"/>
  <c r="U48" i="1"/>
  <c r="U45" i="1"/>
  <c r="U40" i="1"/>
  <c r="U37" i="1"/>
  <c r="U34" i="1"/>
  <c r="U31" i="1"/>
  <c r="U27" i="1"/>
  <c r="U24" i="1"/>
  <c r="U23" i="1"/>
  <c r="U20" i="1"/>
  <c r="U18" i="1"/>
  <c r="U16" i="1"/>
  <c r="U13" i="1"/>
  <c r="U10" i="1"/>
  <c r="U7" i="1"/>
  <c r="U6" i="1"/>
  <c r="T216" i="1" l="1"/>
  <c r="U192" i="1"/>
  <c r="T213" i="1"/>
  <c r="U210" i="1"/>
  <c r="U112" i="1"/>
  <c r="T215" i="1"/>
  <c r="T214" i="1"/>
  <c r="U156" i="1"/>
  <c r="U74" i="1"/>
  <c r="U65" i="1"/>
  <c r="X158" i="1"/>
  <c r="X157" i="1"/>
  <c r="X156" i="1"/>
  <c r="Y122" i="1"/>
  <c r="Y149" i="1"/>
  <c r="Y151" i="1"/>
  <c r="Y150" i="1"/>
  <c r="Y144" i="1"/>
  <c r="Y139" i="1"/>
  <c r="Y136" i="1"/>
  <c r="Y131" i="1"/>
  <c r="Y128" i="1"/>
  <c r="Y119" i="1"/>
  <c r="Y117" i="1"/>
  <c r="Y116" i="1"/>
  <c r="X212" i="1"/>
  <c r="X211" i="1"/>
  <c r="X210" i="1"/>
  <c r="Y201" i="1"/>
  <c r="Y208" i="1"/>
  <c r="Y205" i="1"/>
  <c r="Y204" i="1"/>
  <c r="Y198" i="1"/>
  <c r="X115" i="1"/>
  <c r="X114" i="1"/>
  <c r="X113" i="1"/>
  <c r="X112" i="1"/>
  <c r="Y107" i="1"/>
  <c r="Y103" i="1"/>
  <c r="Y96" i="1"/>
  <c r="Y93" i="1"/>
  <c r="Y83" i="1"/>
  <c r="Y80" i="1"/>
  <c r="Y78" i="1"/>
  <c r="Y99" i="1"/>
  <c r="Y102" i="1"/>
  <c r="X68" i="1"/>
  <c r="X67" i="1"/>
  <c r="X66" i="1"/>
  <c r="X65" i="1"/>
  <c r="Y55" i="1"/>
  <c r="Y60" i="1"/>
  <c r="Y62" i="1"/>
  <c r="Y56" i="1"/>
  <c r="Y51" i="1"/>
  <c r="Y48" i="1"/>
  <c r="Y45" i="1"/>
  <c r="Y40" i="1"/>
  <c r="Y37" i="1"/>
  <c r="Y34" i="1"/>
  <c r="Y31" i="1"/>
  <c r="Y27" i="1"/>
  <c r="Y24" i="1"/>
  <c r="Y20" i="1"/>
  <c r="Y18" i="1"/>
  <c r="Y16" i="1"/>
  <c r="Y13" i="1"/>
  <c r="Y10" i="1"/>
  <c r="Y4" i="1"/>
  <c r="X195" i="1"/>
  <c r="X193" i="1"/>
  <c r="X192" i="1"/>
  <c r="Y186" i="1"/>
  <c r="Y190" i="1"/>
  <c r="Y184" i="1"/>
  <c r="Y181" i="1"/>
  <c r="Y178" i="1"/>
  <c r="Y175" i="1"/>
  <c r="Y172" i="1"/>
  <c r="Y169" i="1"/>
  <c r="Y166" i="1"/>
  <c r="Y165" i="1"/>
  <c r="Y163" i="1"/>
  <c r="U213" i="1" l="1"/>
  <c r="X213" i="1"/>
  <c r="X216" i="1"/>
  <c r="X214" i="1"/>
  <c r="X215" i="1"/>
  <c r="AH158" i="1"/>
  <c r="AH157" i="1"/>
  <c r="AF158" i="1"/>
  <c r="AF157" i="1"/>
  <c r="AD158" i="1"/>
  <c r="AD157" i="1"/>
  <c r="AH67" i="1"/>
  <c r="AH66" i="1"/>
  <c r="AF67" i="1"/>
  <c r="AF66" i="1"/>
  <c r="AD67" i="1"/>
  <c r="AD66" i="1"/>
  <c r="AB158" i="1"/>
  <c r="AB157" i="1"/>
  <c r="AB156" i="1"/>
  <c r="AB212" i="1"/>
  <c r="AB211" i="1"/>
  <c r="AB210" i="1"/>
  <c r="AB115" i="1"/>
  <c r="AB114" i="1"/>
  <c r="AB113" i="1"/>
  <c r="AB112" i="1"/>
  <c r="AB65" i="1"/>
  <c r="AB68" i="1"/>
  <c r="AB67" i="1"/>
  <c r="AB66" i="1"/>
  <c r="AB193" i="1"/>
  <c r="AB192" i="1"/>
  <c r="AB195" i="1"/>
  <c r="AC213" i="1"/>
  <c r="AI192" i="1"/>
  <c r="AH195" i="1"/>
  <c r="AH193" i="1"/>
  <c r="AH192" i="1"/>
  <c r="AG192" i="1"/>
  <c r="AF195" i="1"/>
  <c r="AF193" i="1"/>
  <c r="AF192" i="1"/>
  <c r="AE192" i="1"/>
  <c r="AD195" i="1"/>
  <c r="AD193" i="1"/>
  <c r="AD192" i="1"/>
  <c r="AE65" i="1" l="1"/>
  <c r="AI65" i="1"/>
  <c r="AE156" i="1"/>
  <c r="AG156" i="1"/>
  <c r="AB214" i="1"/>
  <c r="AB215" i="1"/>
  <c r="AG65" i="1"/>
  <c r="AB216" i="1"/>
  <c r="AB213" i="1"/>
  <c r="AI156" i="1"/>
</calcChain>
</file>

<file path=xl/sharedStrings.xml><?xml version="1.0" encoding="utf-8"?>
<sst xmlns="http://schemas.openxmlformats.org/spreadsheetml/2006/main" count="988" uniqueCount="562">
  <si>
    <t>大洋洲</t>
  </si>
  <si>
    <t>吉里巴斯</t>
  </si>
  <si>
    <t>吐瓦魯</t>
  </si>
  <si>
    <t>巴拿馬</t>
  </si>
  <si>
    <t>尼加拉瓜</t>
  </si>
  <si>
    <t>瓜地馬拉</t>
  </si>
  <si>
    <t>多明尼加</t>
  </si>
  <si>
    <t>宏都拉斯</t>
  </si>
  <si>
    <t>貝里斯</t>
  </si>
  <si>
    <t>海地</t>
  </si>
  <si>
    <t>聖文森</t>
  </si>
  <si>
    <t>聖露西亞</t>
  </si>
  <si>
    <t>墨西哥</t>
  </si>
  <si>
    <t>薩爾瓦多</t>
  </si>
  <si>
    <t>北美洲</t>
  </si>
  <si>
    <t>美國</t>
  </si>
  <si>
    <t>亞洲</t>
  </si>
  <si>
    <t>土耳其</t>
  </si>
  <si>
    <t>巴基斯坦</t>
  </si>
  <si>
    <t>日本</t>
  </si>
  <si>
    <t>以色列</t>
  </si>
  <si>
    <t>尼泊爾</t>
  </si>
  <si>
    <t>伊朗</t>
  </si>
  <si>
    <t>印尼</t>
  </si>
  <si>
    <t>印度</t>
  </si>
  <si>
    <t>孟加拉</t>
  </si>
  <si>
    <t>南韓</t>
  </si>
  <si>
    <t>哈薩克</t>
  </si>
  <si>
    <t>泰國</t>
  </si>
  <si>
    <t>烏茲別克</t>
  </si>
  <si>
    <t>馬來西亞</t>
  </si>
  <si>
    <t>斯里蘭卡</t>
  </si>
  <si>
    <t>菲律賓</t>
  </si>
  <si>
    <t>越南</t>
  </si>
  <si>
    <t>新加坡</t>
  </si>
  <si>
    <t>蒙古</t>
  </si>
  <si>
    <t>緬甸</t>
  </si>
  <si>
    <t>非洲</t>
  </si>
  <si>
    <t>史瓦帝尼王國</t>
  </si>
  <si>
    <t>布吉納法索</t>
  </si>
  <si>
    <t>甘比亞</t>
  </si>
  <si>
    <t>衣索比亞</t>
  </si>
  <si>
    <t>辛巴威</t>
  </si>
  <si>
    <t>奈及利亞</t>
  </si>
  <si>
    <t>波札那</t>
  </si>
  <si>
    <t>南非</t>
  </si>
  <si>
    <t>埃及</t>
  </si>
  <si>
    <t>喀麥隆</t>
  </si>
  <si>
    <t>聖多美普林西比</t>
  </si>
  <si>
    <t>獅子山共和國</t>
  </si>
  <si>
    <t>南美洲</t>
  </si>
  <si>
    <t>厄瓜多</t>
  </si>
  <si>
    <t>巴西</t>
  </si>
  <si>
    <t>巴拉圭</t>
  </si>
  <si>
    <t>秘魯</t>
  </si>
  <si>
    <t>歐洲</t>
  </si>
  <si>
    <t>白俄羅斯</t>
  </si>
  <si>
    <t>西班牙</t>
  </si>
  <si>
    <t>法國</t>
  </si>
  <si>
    <t>波士尼亞與赫塞哥維納</t>
  </si>
  <si>
    <t>俄羅斯</t>
  </si>
  <si>
    <t>科索沃共和國</t>
  </si>
  <si>
    <t>英國</t>
  </si>
  <si>
    <t>烏克蘭</t>
  </si>
  <si>
    <t>捷克</t>
  </si>
  <si>
    <t>塞爾維亞共和國</t>
  </si>
  <si>
    <t>奧地利</t>
  </si>
  <si>
    <t>瑞士</t>
  </si>
  <si>
    <t>葡萄牙</t>
  </si>
  <si>
    <t>德國</t>
  </si>
  <si>
    <t>國別代碼</t>
  </si>
  <si>
    <t>中文國別(地區)名稱</t>
  </si>
  <si>
    <t>英文國別(地區)名稱</t>
  </si>
  <si>
    <t>洲別名稱</t>
  </si>
  <si>
    <t>國別</t>
  </si>
  <si>
    <t>外交部英文</t>
  </si>
  <si>
    <t>中華民國</t>
  </si>
  <si>
    <t>R.O.C</t>
  </si>
  <si>
    <t>A00</t>
  </si>
  <si>
    <t>大陸地區</t>
  </si>
  <si>
    <t>Mainland China</t>
  </si>
  <si>
    <t>阿富汗</t>
  </si>
  <si>
    <t>Afghanistan</t>
  </si>
  <si>
    <t>巴林</t>
  </si>
  <si>
    <t>Bahrain</t>
  </si>
  <si>
    <t>Bangladesh</t>
  </si>
  <si>
    <t>不丹</t>
  </si>
  <si>
    <t>Bhutan</t>
  </si>
  <si>
    <t>Myanmar</t>
  </si>
  <si>
    <t>柬埔寨</t>
  </si>
  <si>
    <t>Cambodia</t>
  </si>
  <si>
    <t>賽普勒斯</t>
  </si>
  <si>
    <t>Cyprus</t>
  </si>
  <si>
    <t>India</t>
  </si>
  <si>
    <t>Indonesia</t>
  </si>
  <si>
    <t>Iran</t>
  </si>
  <si>
    <t>伊拉克</t>
  </si>
  <si>
    <t>Iraq</t>
  </si>
  <si>
    <t>Israel</t>
  </si>
  <si>
    <t>JAPAN</t>
  </si>
  <si>
    <t>約旦</t>
  </si>
  <si>
    <t>Jordan</t>
  </si>
  <si>
    <t>ROK</t>
  </si>
  <si>
    <t>科威特</t>
  </si>
  <si>
    <t>Kuwait</t>
  </si>
  <si>
    <t>寮國</t>
  </si>
  <si>
    <t>Laos</t>
  </si>
  <si>
    <t>黎巴嫩</t>
  </si>
  <si>
    <t>Lebanon</t>
  </si>
  <si>
    <t>Malaysia</t>
  </si>
  <si>
    <t>馬爾地夫</t>
  </si>
  <si>
    <t>Maldives</t>
  </si>
  <si>
    <t>Nepal</t>
  </si>
  <si>
    <t>阿曼</t>
  </si>
  <si>
    <t>Oman</t>
  </si>
  <si>
    <t>Pakistan</t>
  </si>
  <si>
    <t>Philippines</t>
  </si>
  <si>
    <t>卡達</t>
  </si>
  <si>
    <t>Qatar</t>
  </si>
  <si>
    <t>沙烏地阿拉伯</t>
  </si>
  <si>
    <t>Saudi Arabia</t>
  </si>
  <si>
    <t>Singapore</t>
  </si>
  <si>
    <t>Sri Lanka</t>
  </si>
  <si>
    <t>敘利亞</t>
  </si>
  <si>
    <t>Syria</t>
  </si>
  <si>
    <t>Thailand</t>
  </si>
  <si>
    <t>Turkey</t>
  </si>
  <si>
    <t>阿拉伯聯合大公國</t>
  </si>
  <si>
    <t>United Arab Emirates</t>
  </si>
  <si>
    <t>Vietnam</t>
  </si>
  <si>
    <t>葉門</t>
  </si>
  <si>
    <t>Yemen</t>
  </si>
  <si>
    <t>東帝汶</t>
  </si>
  <si>
    <t>East Timor</t>
  </si>
  <si>
    <t>紐埃</t>
  </si>
  <si>
    <t>Niue</t>
  </si>
  <si>
    <t>汶萊</t>
  </si>
  <si>
    <t>Brunei</t>
  </si>
  <si>
    <t>香港</t>
  </si>
  <si>
    <t>Hong Kong</t>
  </si>
  <si>
    <t>澳門</t>
  </si>
  <si>
    <t>Macao</t>
  </si>
  <si>
    <t>巴勒斯坦</t>
  </si>
  <si>
    <t>Palestine</t>
  </si>
  <si>
    <t>Mongolia</t>
  </si>
  <si>
    <t>Russia</t>
  </si>
  <si>
    <t>喬治亞</t>
  </si>
  <si>
    <t>Georgia</t>
  </si>
  <si>
    <t>Kazakhstan</t>
  </si>
  <si>
    <t>吉爾吉斯</t>
  </si>
  <si>
    <t>Kyrgyzstan</t>
  </si>
  <si>
    <t>Uzbekistan</t>
  </si>
  <si>
    <t>亞美尼亞</t>
  </si>
  <si>
    <t>Armenia</t>
  </si>
  <si>
    <t>塔吉克</t>
  </si>
  <si>
    <t>Tajikistan</t>
  </si>
  <si>
    <t>土庫曼</t>
  </si>
  <si>
    <t>Turkmenistan</t>
  </si>
  <si>
    <t>亞塞拜然</t>
  </si>
  <si>
    <t>Azerbaijan</t>
  </si>
  <si>
    <t>摩爾多瓦</t>
  </si>
  <si>
    <t>Moldova</t>
  </si>
  <si>
    <t>北韓</t>
  </si>
  <si>
    <t>DPRK</t>
  </si>
  <si>
    <t>澳大利亞</t>
  </si>
  <si>
    <t>Australia</t>
  </si>
  <si>
    <t>斐濟</t>
  </si>
  <si>
    <t>Fiji</t>
  </si>
  <si>
    <t>諾魯</t>
  </si>
  <si>
    <t>Nauru</t>
  </si>
  <si>
    <t>紐西蘭</t>
  </si>
  <si>
    <t>New Zealand</t>
  </si>
  <si>
    <t>巴布亞紐幾內亞</t>
  </si>
  <si>
    <t>Papua New Guinea</t>
  </si>
  <si>
    <t>東加</t>
  </si>
  <si>
    <t>Tonga</t>
  </si>
  <si>
    <t>萬那杜</t>
  </si>
  <si>
    <t>Vanuatu</t>
  </si>
  <si>
    <t>索羅門群島</t>
  </si>
  <si>
    <t>Solomon Islands</t>
  </si>
  <si>
    <t>帛琉</t>
  </si>
  <si>
    <t>Palau</t>
  </si>
  <si>
    <t>馬紹爾群島共和國</t>
  </si>
  <si>
    <t>Marshall Islands</t>
  </si>
  <si>
    <t>Tuvalu</t>
  </si>
  <si>
    <t>薩摩亞</t>
  </si>
  <si>
    <t>Samoa</t>
  </si>
  <si>
    <t>密克羅尼西亞</t>
  </si>
  <si>
    <t>Micronesia</t>
  </si>
  <si>
    <t>Kiribati</t>
  </si>
  <si>
    <t>阿爾及利亞</t>
  </si>
  <si>
    <t>Algeria</t>
  </si>
  <si>
    <t>安哥拉</t>
  </si>
  <si>
    <t>Angola</t>
  </si>
  <si>
    <t>貝南</t>
  </si>
  <si>
    <t>Benin</t>
  </si>
  <si>
    <t>Botswana</t>
  </si>
  <si>
    <t>蒲隆地</t>
  </si>
  <si>
    <t>Burundi</t>
  </si>
  <si>
    <t>Cameroon</t>
  </si>
  <si>
    <t>維德角</t>
  </si>
  <si>
    <t>Cape Verde</t>
  </si>
  <si>
    <t>中非</t>
  </si>
  <si>
    <t>Central African Republic</t>
  </si>
  <si>
    <t>查德</t>
  </si>
  <si>
    <t>Chad</t>
  </si>
  <si>
    <t>葛摩聯盟</t>
  </si>
  <si>
    <t>Comoros, Union of the</t>
  </si>
  <si>
    <t>剛果</t>
  </si>
  <si>
    <t>Congo, Republic of the</t>
  </si>
  <si>
    <t>吉布地</t>
  </si>
  <si>
    <t>Djibouti</t>
  </si>
  <si>
    <t>Egypt</t>
  </si>
  <si>
    <t>赤道幾內亞</t>
  </si>
  <si>
    <t>Equatorial Guinea</t>
  </si>
  <si>
    <t>Ethiopia</t>
  </si>
  <si>
    <t>加彭</t>
  </si>
  <si>
    <t>Gabon</t>
  </si>
  <si>
    <t xml:space="preserve">The Gambia  </t>
  </si>
  <si>
    <t>迦納</t>
  </si>
  <si>
    <t>Ghana</t>
  </si>
  <si>
    <t>幾內亞</t>
  </si>
  <si>
    <t>Guinea</t>
  </si>
  <si>
    <t>幾內亞比索</t>
  </si>
  <si>
    <t>Guinea-Bissau</t>
  </si>
  <si>
    <t>象牙海岸</t>
  </si>
  <si>
    <t>Cote d'Ivoire</t>
  </si>
  <si>
    <t>肯亞</t>
  </si>
  <si>
    <t>Kenya</t>
  </si>
  <si>
    <t>賴索托</t>
  </si>
  <si>
    <t>Lesotho</t>
  </si>
  <si>
    <t>賴比瑞亞</t>
  </si>
  <si>
    <t>Liberia</t>
  </si>
  <si>
    <t>利比亞</t>
  </si>
  <si>
    <t>Libya</t>
  </si>
  <si>
    <t>馬達加斯加</t>
  </si>
  <si>
    <t>Madagascar</t>
  </si>
  <si>
    <t>馬拉威</t>
  </si>
  <si>
    <t>Malawi</t>
  </si>
  <si>
    <t>馬利</t>
  </si>
  <si>
    <t>Mali</t>
  </si>
  <si>
    <t>茅利塔尼亞</t>
  </si>
  <si>
    <t>Mauritania, Islamic Republic of</t>
  </si>
  <si>
    <t>模里西斯</t>
  </si>
  <si>
    <t>Mauritius</t>
  </si>
  <si>
    <t>摩洛哥</t>
  </si>
  <si>
    <t>Morocco</t>
  </si>
  <si>
    <t>莫三比克</t>
  </si>
  <si>
    <t>Mozambique</t>
  </si>
  <si>
    <t>尼日</t>
  </si>
  <si>
    <t>Niger</t>
  </si>
  <si>
    <t>Nigeria</t>
  </si>
  <si>
    <t>盧安達</t>
  </si>
  <si>
    <t>Rwanda</t>
  </si>
  <si>
    <t>Sao Tome and Principe</t>
  </si>
  <si>
    <t>塞內加爾</t>
  </si>
  <si>
    <t>Senegal</t>
  </si>
  <si>
    <t>塞席爾</t>
  </si>
  <si>
    <t>Seychelles</t>
  </si>
  <si>
    <t>Sierra Leone</t>
  </si>
  <si>
    <t>索馬利亞民主共和國</t>
  </si>
  <si>
    <t>Somali Democratic Republic</t>
  </si>
  <si>
    <t>South Africa</t>
  </si>
  <si>
    <t>蘇丹</t>
  </si>
  <si>
    <t>Sudan</t>
  </si>
  <si>
    <t>坦尚尼亞</t>
  </si>
  <si>
    <t>Tanzania</t>
  </si>
  <si>
    <t>多哥</t>
  </si>
  <si>
    <t>Togo</t>
  </si>
  <si>
    <t>突尼西亞</t>
  </si>
  <si>
    <t>Tunisia</t>
  </si>
  <si>
    <t>烏干達</t>
  </si>
  <si>
    <t>Uganda</t>
  </si>
  <si>
    <t>剛果民主共和國</t>
  </si>
  <si>
    <t>Congo, Democratic Republic of the</t>
  </si>
  <si>
    <t>尚比亞</t>
  </si>
  <si>
    <t>Zambia</t>
  </si>
  <si>
    <t>Zimbabwe</t>
  </si>
  <si>
    <t>Burkina Faso</t>
  </si>
  <si>
    <t>納米比亞</t>
  </si>
  <si>
    <t>Namibia</t>
  </si>
  <si>
    <t xml:space="preserve">厄利垂亞 </t>
  </si>
  <si>
    <t>Eritrea</t>
  </si>
  <si>
    <t>南蘇丹共和國</t>
  </si>
  <si>
    <t>South Sudan</t>
  </si>
  <si>
    <t>索馬利蘭共和國</t>
  </si>
  <si>
    <t>Republic of Somaliland</t>
  </si>
  <si>
    <t>Kingdom of Eswatini</t>
  </si>
  <si>
    <t>阿爾巴尼亞</t>
  </si>
  <si>
    <t>Albania</t>
  </si>
  <si>
    <t>安道爾</t>
  </si>
  <si>
    <t>Andorra</t>
  </si>
  <si>
    <t>Austria</t>
  </si>
  <si>
    <t>比利時</t>
  </si>
  <si>
    <t>Belgium</t>
  </si>
  <si>
    <t>保加利亞</t>
  </si>
  <si>
    <t>Bulgaria</t>
  </si>
  <si>
    <t>Czech Republic</t>
  </si>
  <si>
    <t>丹麥</t>
  </si>
  <si>
    <t>Denmark</t>
  </si>
  <si>
    <t>芬蘭</t>
  </si>
  <si>
    <t>Finland</t>
  </si>
  <si>
    <t>France</t>
  </si>
  <si>
    <t>希臘</t>
  </si>
  <si>
    <t>Greece</t>
  </si>
  <si>
    <t>教廷</t>
  </si>
  <si>
    <t>Holy See</t>
  </si>
  <si>
    <t>匈牙利</t>
  </si>
  <si>
    <t>Hungary</t>
  </si>
  <si>
    <t>冰島</t>
  </si>
  <si>
    <t>Iceland</t>
  </si>
  <si>
    <t>愛爾蘭</t>
  </si>
  <si>
    <t>Ireland</t>
  </si>
  <si>
    <t>義大利</t>
  </si>
  <si>
    <t>Italy</t>
  </si>
  <si>
    <t>列支敦斯登</t>
  </si>
  <si>
    <t>Liechtenstein</t>
  </si>
  <si>
    <t>盧森堡</t>
  </si>
  <si>
    <t>Luxembourg</t>
  </si>
  <si>
    <t>馬爾他</t>
  </si>
  <si>
    <t>Malta</t>
  </si>
  <si>
    <t>摩納哥</t>
  </si>
  <si>
    <t>Monaco</t>
  </si>
  <si>
    <t>荷蘭</t>
  </si>
  <si>
    <t>Netherlands</t>
  </si>
  <si>
    <t>挪威</t>
  </si>
  <si>
    <t>Norway</t>
  </si>
  <si>
    <t>波蘭</t>
  </si>
  <si>
    <t>Poland</t>
  </si>
  <si>
    <t>Portugal</t>
  </si>
  <si>
    <t>羅馬尼亞</t>
  </si>
  <si>
    <t>Romania</t>
  </si>
  <si>
    <t>聖馬利諾</t>
  </si>
  <si>
    <t>San Marino</t>
  </si>
  <si>
    <t>Spain</t>
  </si>
  <si>
    <t>瑞典</t>
  </si>
  <si>
    <t>Sweden</t>
  </si>
  <si>
    <t>Switzerland</t>
  </si>
  <si>
    <t>United Kingdom</t>
  </si>
  <si>
    <t>Germany</t>
  </si>
  <si>
    <t>克羅埃西亞</t>
  </si>
  <si>
    <t>Croatia</t>
  </si>
  <si>
    <t>愛沙尼亞</t>
  </si>
  <si>
    <t>Estonia</t>
  </si>
  <si>
    <t>拉脫維亞</t>
  </si>
  <si>
    <t>Latvia</t>
  </si>
  <si>
    <t>立陶宛</t>
  </si>
  <si>
    <t>Lithuania</t>
  </si>
  <si>
    <t>Ukraine</t>
  </si>
  <si>
    <t>Belarus</t>
  </si>
  <si>
    <t>斯洛伐克</t>
  </si>
  <si>
    <t>Slovakia</t>
  </si>
  <si>
    <t>斯洛維尼亞</t>
  </si>
  <si>
    <t>Slovenia</t>
  </si>
  <si>
    <t>馬其頓</t>
  </si>
  <si>
    <t>Macedonia</t>
  </si>
  <si>
    <t>Republic of Serbia</t>
  </si>
  <si>
    <t>Bosnia and Herzegovina</t>
  </si>
  <si>
    <t>蒙特內哥羅</t>
  </si>
  <si>
    <t>Montenegro</t>
  </si>
  <si>
    <t>The Republic of Kosovo</t>
  </si>
  <si>
    <t>北馬其頓共和國</t>
  </si>
  <si>
    <t>Republic of North Macedonia</t>
  </si>
  <si>
    <t>巴哈馬</t>
  </si>
  <si>
    <t>Bahamas</t>
  </si>
  <si>
    <t>巴貝多</t>
  </si>
  <si>
    <t>Barbados</t>
  </si>
  <si>
    <t>加拿大</t>
  </si>
  <si>
    <t>Canada</t>
  </si>
  <si>
    <t>哥斯大黎加</t>
  </si>
  <si>
    <t>Costa Rica</t>
  </si>
  <si>
    <t>古巴</t>
  </si>
  <si>
    <t>Cuba</t>
  </si>
  <si>
    <t>Dominican Republic</t>
  </si>
  <si>
    <t>El Salvador</t>
  </si>
  <si>
    <t>格瑞那達</t>
  </si>
  <si>
    <t>Grenada</t>
  </si>
  <si>
    <t>Guatemala</t>
  </si>
  <si>
    <t>Haiti</t>
  </si>
  <si>
    <t>Honduras</t>
  </si>
  <si>
    <t>牙買加</t>
  </si>
  <si>
    <t>Jamaica</t>
  </si>
  <si>
    <t>Mexico</t>
  </si>
  <si>
    <t>Nicaragua</t>
  </si>
  <si>
    <t>Panama</t>
  </si>
  <si>
    <t>千里達</t>
  </si>
  <si>
    <t>Trinidad</t>
  </si>
  <si>
    <t>Belize</t>
  </si>
  <si>
    <t>安地卡</t>
  </si>
  <si>
    <t>Antigua and Barbuda</t>
  </si>
  <si>
    <t>St. Vincent &amp; the Grenadines</t>
  </si>
  <si>
    <t>波多黎各</t>
  </si>
  <si>
    <t>Puerto Rico</t>
  </si>
  <si>
    <t>U.S.A.</t>
  </si>
  <si>
    <t>多米尼克</t>
  </si>
  <si>
    <t>Dominica</t>
  </si>
  <si>
    <t>St. Lucia</t>
  </si>
  <si>
    <t>阿根廷</t>
  </si>
  <si>
    <t>Argentina</t>
  </si>
  <si>
    <t>玻利維亞</t>
  </si>
  <si>
    <t>Bolivia</t>
  </si>
  <si>
    <t>Brazil</t>
  </si>
  <si>
    <t>智利</t>
  </si>
  <si>
    <t>Chile</t>
  </si>
  <si>
    <t>哥倫比亞</t>
  </si>
  <si>
    <t>Colombia</t>
  </si>
  <si>
    <t>Ecuador</t>
  </si>
  <si>
    <t>蓋亞那</t>
  </si>
  <si>
    <t>Guyana</t>
  </si>
  <si>
    <t>Paraguay</t>
  </si>
  <si>
    <t>Peru</t>
  </si>
  <si>
    <t>蘇利南</t>
  </si>
  <si>
    <t>Suriname</t>
  </si>
  <si>
    <t>烏拉圭</t>
  </si>
  <si>
    <t>Uruguay</t>
  </si>
  <si>
    <t>委內瑞拉</t>
  </si>
  <si>
    <t>Venezuela</t>
  </si>
  <si>
    <t>聖克里斯多福</t>
  </si>
  <si>
    <t>Saint Christopher and Nevis</t>
  </si>
  <si>
    <t>說明：此代碼檔僅為「大學校院校務資料庫」資料處理使用。</t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</si>
  <si>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Calibri"/>
        <family val="2"/>
      </rPr>
      <t>Subtotal</t>
    </r>
    <phoneticPr fontId="1" type="noConversion"/>
  </si>
  <si>
    <r>
      <t>112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2023</t>
    </r>
    <phoneticPr fontId="1" type="noConversion"/>
  </si>
  <si>
    <r>
      <t>111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2023</t>
    </r>
    <phoneticPr fontId="1" type="noConversion"/>
  </si>
  <si>
    <r>
      <t>109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2021</t>
    </r>
    <phoneticPr fontId="1" type="noConversion"/>
  </si>
  <si>
    <r>
      <t>109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2020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</si>
  <si>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洲別
</t>
    </r>
    <r>
      <rPr>
        <sz val="10"/>
        <color theme="1"/>
        <rFont val="Calibri"/>
        <family val="2"/>
      </rPr>
      <t>Continents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</si>
  <si>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土耳其
</t>
    </r>
    <r>
      <rPr>
        <sz val="10"/>
        <color theme="1"/>
        <rFont val="Calibri"/>
        <family val="2"/>
      </rPr>
      <t>Turkey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</si>
  <si>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聖多美普林西比
</t>
    </r>
    <r>
      <rPr>
        <sz val="10"/>
        <color theme="1"/>
        <rFont val="Calibri"/>
        <family val="2"/>
      </rPr>
      <t>Sao Tome and Principe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</si>
  <si>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烏干達
</t>
    </r>
    <r>
      <rPr>
        <sz val="10"/>
        <color theme="1"/>
        <rFont val="Calibri"/>
        <family val="2"/>
      </rPr>
      <t>Uganda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</si>
  <si>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索馬利蘭共和國
</t>
    </r>
    <r>
      <rPr>
        <sz val="10"/>
        <color theme="1"/>
        <rFont val="Calibri"/>
        <family val="2"/>
      </rPr>
      <t>Republic of Somaliland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</si>
  <si>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法國
</t>
    </r>
    <r>
      <rPr>
        <sz val="10"/>
        <color theme="1"/>
        <rFont val="Calibri"/>
        <family val="2"/>
      </rPr>
      <t>France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</si>
  <si>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義大利
</t>
    </r>
    <r>
      <rPr>
        <sz val="10"/>
        <color theme="1"/>
        <rFont val="Calibri"/>
        <family val="2"/>
      </rPr>
      <t>Italy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</si>
  <si>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挪威
</t>
    </r>
    <r>
      <rPr>
        <sz val="10"/>
        <color theme="1"/>
        <rFont val="Calibri"/>
        <family val="2"/>
      </rPr>
      <t>Norway</t>
    </r>
    <phoneticPr fontId="1" type="noConversion"/>
  </si>
  <si>
    <r>
      <rPr>
        <sz val="10"/>
        <rFont val="新細明體"/>
        <family val="1"/>
        <charset val="136"/>
      </rPr>
      <t xml:space="preserve">瓜地馬拉
</t>
    </r>
    <r>
      <rPr>
        <sz val="10"/>
        <rFont val="Calibri"/>
        <family val="2"/>
      </rPr>
      <t>Guatemala</t>
    </r>
    <phoneticPr fontId="1" type="noConversion"/>
  </si>
  <si>
    <r>
      <rPr>
        <sz val="10"/>
        <rFont val="新細明體"/>
        <family val="1"/>
        <charset val="136"/>
      </rPr>
      <t xml:space="preserve">巴拿馬
</t>
    </r>
    <r>
      <rPr>
        <sz val="10"/>
        <rFont val="Calibri"/>
        <family val="2"/>
      </rPr>
      <t>Panama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</si>
  <si>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巴西
</t>
    </r>
    <r>
      <rPr>
        <sz val="10"/>
        <color theme="1"/>
        <rFont val="Calibri"/>
        <family val="2"/>
      </rPr>
      <t>Brazil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</si>
  <si>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</si>
  <si>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</si>
  <si>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</si>
  <si>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</si>
  <si>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</si>
  <si>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</si>
  <si>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</si>
  <si>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rFont val="新細明體"/>
        <family val="1"/>
        <charset val="136"/>
      </rPr>
      <t xml:space="preserve">吐瓦魯
</t>
    </r>
    <r>
      <rPr>
        <sz val="10"/>
        <rFont val="Calibri"/>
        <family val="2"/>
      </rPr>
      <t>Tuvalu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</si>
  <si>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波札那
</t>
    </r>
    <r>
      <rPr>
        <sz val="10"/>
        <color theme="1"/>
        <rFont val="Calibri"/>
        <family val="2"/>
      </rPr>
      <t>Botswana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</si>
  <si>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奈及利亞
</t>
    </r>
    <r>
      <rPr>
        <sz val="10"/>
        <color theme="1"/>
        <rFont val="Calibri"/>
        <family val="2"/>
      </rPr>
      <t>Nigeria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</si>
  <si>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南非
</t>
    </r>
    <r>
      <rPr>
        <sz val="10"/>
        <color theme="1"/>
        <rFont val="Calibri"/>
        <family val="2"/>
      </rPr>
      <t>South Africa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</si>
  <si>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坦尚尼亞
</t>
    </r>
    <r>
      <rPr>
        <sz val="10"/>
        <color theme="1"/>
        <rFont val="Calibri"/>
        <family val="2"/>
      </rPr>
      <t>Tanzania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</si>
  <si>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辛巴威
</t>
    </r>
    <r>
      <rPr>
        <sz val="10"/>
        <color theme="1"/>
        <rFont val="Calibri"/>
        <family val="2"/>
      </rPr>
      <t>Zimbabwe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</si>
  <si>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布吉納法索
</t>
    </r>
    <r>
      <rPr>
        <sz val="10"/>
        <color theme="1"/>
        <rFont val="Calibri"/>
        <family val="2"/>
      </rPr>
      <t>Burkina Faso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</si>
  <si>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波蘭
</t>
    </r>
    <r>
      <rPr>
        <sz val="10"/>
        <color theme="1"/>
        <rFont val="Calibri"/>
        <family val="2"/>
      </rPr>
      <t>Poland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</si>
  <si>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英國
</t>
    </r>
    <r>
      <rPr>
        <sz val="10"/>
        <color theme="1"/>
        <rFont val="Calibri"/>
        <family val="2"/>
      </rPr>
      <t>United Kingdom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</si>
  <si>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科索沃共和國
</t>
    </r>
    <r>
      <rPr>
        <sz val="10"/>
        <color theme="1"/>
        <rFont val="Calibri"/>
        <family val="2"/>
      </rPr>
      <t>The Republic of Kosovo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</si>
  <si>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阿根廷
</t>
    </r>
    <r>
      <rPr>
        <sz val="10"/>
        <color theme="1"/>
        <rFont val="Calibri"/>
        <family val="2"/>
      </rPr>
      <t>Argentina</t>
    </r>
    <phoneticPr fontId="1" type="noConversion"/>
  </si>
  <si>
    <r>
      <rPr>
        <sz val="10"/>
        <rFont val="新細明體"/>
        <family val="1"/>
        <charset val="136"/>
      </rPr>
      <t xml:space="preserve">學士班
</t>
    </r>
    <r>
      <rPr>
        <sz val="10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</si>
  <si>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</si>
  <si>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小計
</t>
    </r>
    <r>
      <rPr>
        <sz val="10"/>
        <color theme="1"/>
        <rFont val="Calibri"/>
        <family val="2"/>
      </rPr>
      <t>Subtotal</t>
    </r>
    <phoneticPr fontId="1" type="noConversion"/>
  </si>
  <si>
    <r>
      <rPr>
        <sz val="10"/>
        <rFont val="新細明體"/>
        <family val="1"/>
        <charset val="136"/>
      </rPr>
      <t xml:space="preserve">國籍
</t>
    </r>
    <r>
      <rPr>
        <sz val="10"/>
        <rFont val="Calibri"/>
        <family val="2"/>
      </rPr>
      <t>Nationality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</si>
  <si>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學部別
</t>
    </r>
    <r>
      <rPr>
        <sz val="10"/>
        <color theme="1"/>
        <rFont val="Calibri"/>
        <family val="2"/>
      </rPr>
      <t>Degree</t>
    </r>
    <phoneticPr fontId="1" type="noConversion"/>
  </si>
  <si>
    <r>
      <t>111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2022</t>
    </r>
    <phoneticPr fontId="1" type="noConversion"/>
  </si>
  <si>
    <r>
      <t>110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2022</t>
    </r>
    <phoneticPr fontId="1" type="noConversion"/>
  </si>
  <si>
    <r>
      <t>110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2021</t>
    </r>
    <phoneticPr fontId="1" type="noConversion"/>
  </si>
  <si>
    <r>
      <t>108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2020</t>
    </r>
    <phoneticPr fontId="1" type="noConversion"/>
  </si>
  <si>
    <r>
      <t>108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2019</t>
    </r>
    <phoneticPr fontId="1" type="noConversion"/>
  </si>
  <si>
    <r>
      <t>107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2019</t>
    </r>
    <phoneticPr fontId="1" type="noConversion"/>
  </si>
  <si>
    <r>
      <t>107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2018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</si>
  <si>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亞洲
</t>
    </r>
    <r>
      <rPr>
        <b/>
        <sz val="10"/>
        <color theme="1"/>
        <rFont val="Calibri"/>
        <family val="2"/>
      </rPr>
      <t>Asia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</si>
  <si>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孟加拉
</t>
    </r>
    <r>
      <rPr>
        <sz val="10"/>
        <color theme="1"/>
        <rFont val="Calibri"/>
        <family val="2"/>
      </rPr>
      <t>Bangladesh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</si>
  <si>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</si>
  <si>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緬甸
</t>
    </r>
    <r>
      <rPr>
        <sz val="10"/>
        <color theme="1"/>
        <rFont val="Calibri"/>
        <family val="2"/>
      </rPr>
      <t>Myanmar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</si>
  <si>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印度
</t>
    </r>
    <r>
      <rPr>
        <sz val="10"/>
        <color theme="1"/>
        <rFont val="Calibri"/>
        <family val="2"/>
      </rPr>
      <t>India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</si>
  <si>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印尼
</t>
    </r>
    <r>
      <rPr>
        <sz val="10"/>
        <color theme="1"/>
        <rFont val="Calibri"/>
        <family val="2"/>
      </rPr>
      <t>Indonesia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</si>
  <si>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伊朗
</t>
    </r>
    <r>
      <rPr>
        <sz val="10"/>
        <color theme="1"/>
        <rFont val="Calibri"/>
        <family val="2"/>
      </rPr>
      <t>Iran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</si>
  <si>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</si>
  <si>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以色列
</t>
    </r>
    <r>
      <rPr>
        <sz val="10"/>
        <color theme="1"/>
        <rFont val="Calibri"/>
        <family val="2"/>
      </rPr>
      <t>Israel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</si>
  <si>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日本
</t>
    </r>
    <r>
      <rPr>
        <sz val="10"/>
        <color theme="1"/>
        <rFont val="Calibri"/>
        <family val="2"/>
      </rPr>
      <t>Japan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</si>
  <si>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約旦
</t>
    </r>
    <r>
      <rPr>
        <sz val="10"/>
        <color theme="1"/>
        <rFont val="Calibri"/>
        <family val="2"/>
      </rPr>
      <t>Jordan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</si>
  <si>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南韓
</t>
    </r>
    <r>
      <rPr>
        <sz val="10"/>
        <color theme="1"/>
        <rFont val="Calibri"/>
        <family val="2"/>
      </rPr>
      <t>Republic of Korea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</si>
  <si>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馬來西亞
</t>
    </r>
    <r>
      <rPr>
        <sz val="10"/>
        <color theme="1"/>
        <rFont val="Calibri"/>
        <family val="2"/>
      </rPr>
      <t>Malaysia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</si>
  <si>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在職專班
</t>
    </r>
    <r>
      <rPr>
        <sz val="10"/>
        <color theme="1"/>
        <rFont val="Calibri"/>
        <family val="2"/>
      </rPr>
      <t>Part-time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</si>
  <si>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尼泊爾
</t>
    </r>
    <r>
      <rPr>
        <sz val="10"/>
        <color theme="1"/>
        <rFont val="Calibri"/>
        <family val="2"/>
      </rPr>
      <t>Nepal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</si>
  <si>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巴基斯坦
</t>
    </r>
    <r>
      <rPr>
        <sz val="10"/>
        <color theme="1"/>
        <rFont val="Calibri"/>
        <family val="2"/>
      </rPr>
      <t>Pakistan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</si>
  <si>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菲律賓
</t>
    </r>
    <r>
      <rPr>
        <sz val="10"/>
        <color theme="1"/>
        <rFont val="Calibri"/>
        <family val="2"/>
      </rPr>
      <t>Philippines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</si>
  <si>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新加坡
</t>
    </r>
    <r>
      <rPr>
        <sz val="10"/>
        <color theme="1"/>
        <rFont val="Calibri"/>
        <family val="2"/>
      </rPr>
      <t>Singapore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</si>
  <si>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斯里蘭卡
</t>
    </r>
    <r>
      <rPr>
        <sz val="10"/>
        <color theme="1"/>
        <rFont val="Calibri"/>
        <family val="2"/>
      </rPr>
      <t>Sri Lanka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</si>
  <si>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泰國
</t>
    </r>
    <r>
      <rPr>
        <sz val="10"/>
        <color theme="1"/>
        <rFont val="Calibri"/>
        <family val="2"/>
      </rPr>
      <t>Thailand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</si>
  <si>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越南
</t>
    </r>
    <r>
      <rPr>
        <sz val="10"/>
        <color theme="1"/>
        <rFont val="Calibri"/>
        <family val="2"/>
      </rPr>
      <t>Vietnam</t>
    </r>
    <phoneticPr fontId="1" type="noConversion"/>
  </si>
  <si>
    <r>
      <rPr>
        <sz val="10"/>
        <rFont val="新細明體"/>
        <family val="1"/>
        <charset val="136"/>
      </rPr>
      <t xml:space="preserve">葉門
</t>
    </r>
    <r>
      <rPr>
        <sz val="10"/>
        <rFont val="Calibri"/>
        <family val="2"/>
      </rPr>
      <t>Yemen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</si>
  <si>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蒙古
</t>
    </r>
    <r>
      <rPr>
        <sz val="10"/>
        <color theme="1"/>
        <rFont val="Calibri"/>
        <family val="2"/>
      </rPr>
      <t>Mongolia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</si>
  <si>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烏茲別克
</t>
    </r>
    <r>
      <rPr>
        <sz val="10"/>
        <color theme="1"/>
        <rFont val="Calibri"/>
        <family val="2"/>
      </rPr>
      <t>Uzbekistan</t>
    </r>
    <phoneticPr fontId="1" type="noConversion"/>
  </si>
  <si>
    <r>
      <rPr>
        <sz val="10"/>
        <rFont val="新細明體"/>
        <family val="2"/>
        <charset val="136"/>
      </rPr>
      <t xml:space="preserve">俄羅斯
</t>
    </r>
    <r>
      <rPr>
        <sz val="10"/>
        <rFont val="Calibri"/>
        <family val="2"/>
      </rPr>
      <t>Russia</t>
    </r>
    <phoneticPr fontId="1" type="noConversion"/>
  </si>
  <si>
    <r>
      <rPr>
        <sz val="10"/>
        <rFont val="新細明體"/>
        <family val="1"/>
        <charset val="136"/>
      </rPr>
      <t xml:space="preserve">碩士班
</t>
    </r>
    <r>
      <rPr>
        <sz val="10"/>
        <rFont val="Calibri"/>
        <family val="2"/>
      </rPr>
      <t>Master</t>
    </r>
    <phoneticPr fontId="1" type="noConversion"/>
  </si>
  <si>
    <r>
      <rPr>
        <sz val="10"/>
        <rFont val="新細明體"/>
        <family val="1"/>
        <charset val="136"/>
      </rPr>
      <t xml:space="preserve">博士班
</t>
    </r>
    <r>
      <rPr>
        <sz val="10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</si>
  <si>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哈薩克
</t>
    </r>
    <r>
      <rPr>
        <sz val="10"/>
        <color theme="1"/>
        <rFont val="Calibri"/>
        <family val="2"/>
      </rPr>
      <t>Kazakhstan</t>
    </r>
    <phoneticPr fontId="1" type="noConversion"/>
  </si>
  <si>
    <r>
      <rPr>
        <sz val="12"/>
        <rFont val="新細明體"/>
        <family val="1"/>
        <charset val="136"/>
      </rPr>
      <t xml:space="preserve">小計
</t>
    </r>
    <r>
      <rPr>
        <sz val="12"/>
        <rFont val="Calibri"/>
        <family val="2"/>
      </rPr>
      <t>Subtotal</t>
    </r>
    <phoneticPr fontId="1" type="noConversion"/>
  </si>
  <si>
    <r>
      <rPr>
        <sz val="10"/>
        <rFont val="新細明體"/>
        <family val="1"/>
        <charset val="136"/>
      </rPr>
      <t xml:space="preserve">在職專班
</t>
    </r>
    <r>
      <rPr>
        <sz val="10"/>
        <rFont val="Calibri"/>
        <family val="2"/>
      </rPr>
      <t>Part-time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</si>
  <si>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大洋洲
</t>
    </r>
    <r>
      <rPr>
        <b/>
        <sz val="10"/>
        <color theme="1"/>
        <rFont val="Calibri"/>
        <family val="2"/>
      </rPr>
      <t xml:space="preserve">Oceania
</t>
    </r>
    <phoneticPr fontId="1" type="noConversion"/>
  </si>
  <si>
    <r>
      <rPr>
        <sz val="10"/>
        <rFont val="新細明體"/>
        <family val="1"/>
        <charset val="136"/>
      </rPr>
      <t xml:space="preserve">紐西蘭
</t>
    </r>
    <r>
      <rPr>
        <sz val="10"/>
        <rFont val="Calibri"/>
        <family val="2"/>
      </rPr>
      <t>New Zealand</t>
    </r>
    <phoneticPr fontId="1" type="noConversion"/>
  </si>
  <si>
    <r>
      <rPr>
        <sz val="10"/>
        <rFont val="新細明體"/>
        <family val="1"/>
        <charset val="136"/>
      </rPr>
      <t xml:space="preserve">吉里巴斯
</t>
    </r>
    <r>
      <rPr>
        <sz val="10"/>
        <rFont val="Calibri"/>
        <family val="2"/>
      </rPr>
      <t>Kiribati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</si>
  <si>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澳大利亞
</t>
    </r>
    <r>
      <rPr>
        <sz val="10"/>
        <color theme="1"/>
        <rFont val="Calibri"/>
        <family val="2"/>
      </rPr>
      <t>Australia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</si>
  <si>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Calibri"/>
        <family val="2"/>
      </rPr>
      <t>Subtotal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</si>
  <si>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非洲
</t>
    </r>
    <r>
      <rPr>
        <b/>
        <sz val="10"/>
        <color theme="1"/>
        <rFont val="Calibri"/>
        <family val="2"/>
      </rPr>
      <t>Africa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</si>
  <si>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喀麥隆
</t>
    </r>
    <r>
      <rPr>
        <sz val="10"/>
        <color theme="1"/>
        <rFont val="Calibri"/>
        <family val="2"/>
      </rPr>
      <t>Cameroon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</si>
  <si>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埃及
</t>
    </r>
    <r>
      <rPr>
        <sz val="10"/>
        <color theme="1"/>
        <rFont val="Calibri"/>
        <family val="2"/>
      </rPr>
      <t>Egypt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</si>
  <si>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</si>
  <si>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衣索比亞
</t>
    </r>
    <r>
      <rPr>
        <sz val="10"/>
        <color theme="1"/>
        <rFont val="Calibri"/>
        <family val="2"/>
      </rPr>
      <t>Ethiopia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</si>
  <si>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甘比亞
</t>
    </r>
    <r>
      <rPr>
        <sz val="10"/>
        <color theme="1"/>
        <rFont val="Calibri"/>
        <family val="2"/>
      </rPr>
      <t xml:space="preserve">The Gambia  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</si>
  <si>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馬拉威
</t>
    </r>
    <r>
      <rPr>
        <sz val="10"/>
        <color theme="1"/>
        <rFont val="Calibri"/>
        <family val="2"/>
      </rPr>
      <t>Malawi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</si>
  <si>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模里西斯
</t>
    </r>
    <r>
      <rPr>
        <sz val="10"/>
        <color theme="1"/>
        <rFont val="Calibri"/>
        <family val="2"/>
      </rPr>
      <t>Mauritius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</si>
  <si>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獅子山共和國
</t>
    </r>
    <r>
      <rPr>
        <sz val="10"/>
        <color theme="1"/>
        <rFont val="Calibri"/>
        <family val="2"/>
      </rPr>
      <t>Sierra Leone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</si>
  <si>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尚比亞
</t>
    </r>
    <r>
      <rPr>
        <sz val="10"/>
        <color theme="1"/>
        <rFont val="Calibri"/>
        <family val="2"/>
      </rPr>
      <t>Zambia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</si>
  <si>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史瓦帝尼王國
</t>
    </r>
    <r>
      <rPr>
        <sz val="10"/>
        <color theme="1"/>
        <rFont val="Calibri"/>
        <family val="2"/>
      </rPr>
      <t>Kingdom of Eswatini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</si>
  <si>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歐洲
</t>
    </r>
    <r>
      <rPr>
        <b/>
        <sz val="10"/>
        <color theme="1"/>
        <rFont val="Calibri"/>
        <family val="2"/>
      </rPr>
      <t>Europe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</si>
  <si>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奧地利
</t>
    </r>
    <r>
      <rPr>
        <sz val="10"/>
        <color theme="1"/>
        <rFont val="Calibri"/>
        <family val="2"/>
      </rPr>
      <t>Austria</t>
    </r>
    <phoneticPr fontId="1" type="noConversion"/>
  </si>
  <si>
    <r>
      <rPr>
        <sz val="10"/>
        <rFont val="新細明體"/>
        <family val="2"/>
        <charset val="136"/>
      </rPr>
      <t xml:space="preserve">捷克
</t>
    </r>
    <r>
      <rPr>
        <sz val="10"/>
        <rFont val="Calibri"/>
        <family val="2"/>
      </rPr>
      <t>Czech Republic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</si>
  <si>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芬蘭
</t>
    </r>
    <r>
      <rPr>
        <sz val="10"/>
        <color theme="1"/>
        <rFont val="Calibri"/>
        <family val="2"/>
      </rPr>
      <t>Finland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</si>
  <si>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荷蘭
</t>
    </r>
    <r>
      <rPr>
        <sz val="10"/>
        <color theme="1"/>
        <rFont val="Calibri"/>
        <family val="2"/>
      </rPr>
      <t>Netherlands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</si>
  <si>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葡萄牙
</t>
    </r>
    <r>
      <rPr>
        <sz val="10"/>
        <color theme="1"/>
        <rFont val="Calibri"/>
        <family val="2"/>
      </rPr>
      <t>Portugal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</si>
  <si>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西班牙
</t>
    </r>
    <r>
      <rPr>
        <sz val="10"/>
        <color theme="1"/>
        <rFont val="Calibri"/>
        <family val="2"/>
      </rPr>
      <t>Spain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</si>
  <si>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瑞士
</t>
    </r>
    <r>
      <rPr>
        <sz val="10"/>
        <color theme="1"/>
        <rFont val="Calibri"/>
        <family val="2"/>
      </rPr>
      <t>Switzerland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</si>
  <si>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德國
</t>
    </r>
    <r>
      <rPr>
        <sz val="10"/>
        <color theme="1"/>
        <rFont val="Calibri"/>
        <family val="2"/>
      </rPr>
      <t>Germany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</si>
  <si>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拉脫維亞
</t>
    </r>
    <r>
      <rPr>
        <sz val="10"/>
        <color theme="1"/>
        <rFont val="Calibri"/>
        <family val="2"/>
      </rPr>
      <t>Latvia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</si>
  <si>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烏克蘭
</t>
    </r>
    <r>
      <rPr>
        <sz val="10"/>
        <color theme="1"/>
        <rFont val="Calibri"/>
        <family val="2"/>
      </rPr>
      <t>Ukraine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</si>
  <si>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白俄羅斯
</t>
    </r>
    <r>
      <rPr>
        <sz val="10"/>
        <color theme="1"/>
        <rFont val="Calibri"/>
        <family val="2"/>
      </rPr>
      <t>Belarus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</si>
  <si>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斯洛維尼亞
</t>
    </r>
    <r>
      <rPr>
        <sz val="10"/>
        <color theme="1"/>
        <rFont val="Calibri"/>
        <family val="2"/>
      </rPr>
      <t>Slovenia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</si>
  <si>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塞爾維亞共和國
</t>
    </r>
    <r>
      <rPr>
        <sz val="10"/>
        <color theme="1"/>
        <rFont val="Calibri"/>
        <family val="2"/>
      </rPr>
      <t>Republic of Serbia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</si>
  <si>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波士尼亞與赫塞哥維納
</t>
    </r>
    <r>
      <rPr>
        <sz val="10"/>
        <color theme="1"/>
        <rFont val="Calibri"/>
        <family val="2"/>
      </rPr>
      <t>Bosnia and Herzegovina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</si>
  <si>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愛爾蘭
</t>
    </r>
    <r>
      <rPr>
        <sz val="10"/>
        <color theme="1"/>
        <rFont val="Calibri"/>
        <family val="2"/>
      </rPr>
      <t>Ireland</t>
    </r>
    <phoneticPr fontId="1" type="noConversion"/>
  </si>
  <si>
    <r>
      <rPr>
        <b/>
        <sz val="10"/>
        <rFont val="新細明體"/>
        <family val="1"/>
        <charset val="136"/>
      </rPr>
      <t xml:space="preserve">北美洲
</t>
    </r>
    <r>
      <rPr>
        <b/>
        <sz val="10"/>
        <rFont val="Calibri"/>
        <family val="2"/>
      </rPr>
      <t>North America</t>
    </r>
    <phoneticPr fontId="1" type="noConversion"/>
  </si>
  <si>
    <r>
      <rPr>
        <sz val="10"/>
        <rFont val="新細明體"/>
        <family val="1"/>
        <charset val="136"/>
      </rPr>
      <t xml:space="preserve">加拿大
</t>
    </r>
    <r>
      <rPr>
        <sz val="10"/>
        <rFont val="Calibri"/>
        <family val="2"/>
      </rPr>
      <t>Canada</t>
    </r>
    <phoneticPr fontId="1" type="noConversion"/>
  </si>
  <si>
    <r>
      <rPr>
        <sz val="10"/>
        <rFont val="新細明體"/>
        <family val="1"/>
        <charset val="136"/>
      </rPr>
      <t xml:space="preserve">多明尼加
</t>
    </r>
    <r>
      <rPr>
        <sz val="10"/>
        <rFont val="Calibri"/>
        <family val="2"/>
      </rPr>
      <t>Dominican Republic</t>
    </r>
    <phoneticPr fontId="1" type="noConversion"/>
  </si>
  <si>
    <r>
      <rPr>
        <sz val="10"/>
        <rFont val="新細明體"/>
        <family val="1"/>
        <charset val="136"/>
      </rPr>
      <t xml:space="preserve">薩爾瓦多
</t>
    </r>
    <r>
      <rPr>
        <sz val="10"/>
        <rFont val="Calibri"/>
        <family val="2"/>
      </rPr>
      <t>El Salvador</t>
    </r>
    <phoneticPr fontId="1" type="noConversion"/>
  </si>
  <si>
    <r>
      <rPr>
        <sz val="10"/>
        <rFont val="新細明體"/>
        <family val="1"/>
        <charset val="136"/>
      </rPr>
      <t xml:space="preserve">海地
</t>
    </r>
    <r>
      <rPr>
        <sz val="10"/>
        <rFont val="Calibri"/>
        <family val="2"/>
      </rPr>
      <t>Haiti</t>
    </r>
    <phoneticPr fontId="1" type="noConversion"/>
  </si>
  <si>
    <r>
      <rPr>
        <sz val="10"/>
        <rFont val="新細明體"/>
        <family val="1"/>
        <charset val="136"/>
      </rPr>
      <t xml:space="preserve">宏都拉斯
</t>
    </r>
    <r>
      <rPr>
        <sz val="10"/>
        <rFont val="Calibri"/>
        <family val="2"/>
      </rPr>
      <t>Honduras</t>
    </r>
    <phoneticPr fontId="1" type="noConversion"/>
  </si>
  <si>
    <r>
      <rPr>
        <sz val="10"/>
        <rFont val="新細明體"/>
        <family val="1"/>
        <charset val="136"/>
      </rPr>
      <t xml:space="preserve">墨西哥
</t>
    </r>
    <r>
      <rPr>
        <sz val="10"/>
        <rFont val="Calibri"/>
        <family val="2"/>
      </rPr>
      <t>Mexico</t>
    </r>
    <phoneticPr fontId="1" type="noConversion"/>
  </si>
  <si>
    <r>
      <rPr>
        <sz val="10"/>
        <rFont val="新細明體"/>
        <family val="1"/>
        <charset val="136"/>
      </rPr>
      <t xml:space="preserve">尼加拉瓜
</t>
    </r>
    <r>
      <rPr>
        <sz val="10"/>
        <rFont val="Calibri"/>
        <family val="2"/>
      </rPr>
      <t>Nicaragua</t>
    </r>
    <phoneticPr fontId="1" type="noConversion"/>
  </si>
  <si>
    <r>
      <rPr>
        <sz val="10"/>
        <rFont val="新細明體"/>
        <family val="1"/>
        <charset val="136"/>
      </rPr>
      <t xml:space="preserve">貝里斯
</t>
    </r>
    <r>
      <rPr>
        <sz val="10"/>
        <rFont val="Calibri"/>
        <family val="2"/>
      </rPr>
      <t>Belize</t>
    </r>
    <phoneticPr fontId="1" type="noConversion"/>
  </si>
  <si>
    <r>
      <rPr>
        <sz val="10"/>
        <rFont val="新細明體"/>
        <family val="1"/>
        <charset val="136"/>
      </rPr>
      <t xml:space="preserve">聖文森
</t>
    </r>
    <r>
      <rPr>
        <sz val="10"/>
        <rFont val="Calibri"/>
        <family val="2"/>
      </rPr>
      <t>St. Vincent &amp; the Grenadines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</si>
  <si>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美國
</t>
    </r>
    <r>
      <rPr>
        <sz val="10"/>
        <color theme="1"/>
        <rFont val="Calibri"/>
        <family val="2"/>
      </rPr>
      <t>U.S.A.</t>
    </r>
    <phoneticPr fontId="1" type="noConversion"/>
  </si>
  <si>
    <r>
      <rPr>
        <sz val="10"/>
        <rFont val="新細明體"/>
        <family val="1"/>
        <charset val="136"/>
      </rPr>
      <t xml:space="preserve">聖露西亞
</t>
    </r>
    <r>
      <rPr>
        <sz val="10"/>
        <rFont val="Calibri"/>
        <family val="2"/>
      </rPr>
      <t>St. Lucia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</si>
  <si>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南美洲
</t>
    </r>
    <r>
      <rPr>
        <b/>
        <sz val="10"/>
        <color theme="1"/>
        <rFont val="Calibri"/>
        <family val="2"/>
      </rPr>
      <t>South America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</si>
  <si>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哥倫比亞
</t>
    </r>
    <r>
      <rPr>
        <sz val="10"/>
        <color theme="1"/>
        <rFont val="Calibri"/>
        <family val="2"/>
      </rPr>
      <t>Colombia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</si>
  <si>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厄瓜多
</t>
    </r>
    <r>
      <rPr>
        <sz val="10"/>
        <color theme="1"/>
        <rFont val="Calibri"/>
        <family val="2"/>
      </rPr>
      <t>Ecuador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</si>
  <si>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巴拉圭
</t>
    </r>
    <r>
      <rPr>
        <sz val="10"/>
        <color theme="1"/>
        <rFont val="Calibri"/>
        <family val="2"/>
      </rPr>
      <t>Paraguay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</si>
  <si>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秘魯
</t>
    </r>
    <r>
      <rPr>
        <sz val="10"/>
        <color theme="1"/>
        <rFont val="Calibri"/>
        <family val="2"/>
      </rPr>
      <t>Peru</t>
    </r>
    <phoneticPr fontId="1" type="noConversion"/>
  </si>
  <si>
    <r>
      <rPr>
        <b/>
        <sz val="12"/>
        <color theme="1"/>
        <rFont val="新細明體"/>
        <family val="1"/>
        <charset val="136"/>
      </rPr>
      <t xml:space="preserve">總計
</t>
    </r>
    <r>
      <rPr>
        <b/>
        <sz val="12"/>
        <color theme="1"/>
        <rFont val="Calibri"/>
        <family val="2"/>
      </rPr>
      <t>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</si>
  <si>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</si>
  <si>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</si>
  <si>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</si>
  <si>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在職專班
</t>
    </r>
    <r>
      <rPr>
        <sz val="10"/>
        <color theme="1"/>
        <rFont val="Calibri"/>
        <family val="2"/>
      </rPr>
      <t>Part-time</t>
    </r>
    <phoneticPr fontId="1" type="noConversion"/>
  </si>
  <si>
    <r>
      <rPr>
        <b/>
        <sz val="18"/>
        <color theme="1"/>
        <rFont val="新細明體"/>
        <family val="1"/>
        <charset val="136"/>
      </rPr>
      <t>外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籍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生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國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籍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統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 xml:space="preserve">計
</t>
    </r>
    <r>
      <rPr>
        <b/>
        <sz val="18"/>
        <color theme="1"/>
        <rFont val="Calibri"/>
        <family val="2"/>
      </rPr>
      <t>Statistics on Nationality of International Students</t>
    </r>
    <phoneticPr fontId="1" type="noConversion"/>
  </si>
  <si>
    <r>
      <t>112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2024</t>
    </r>
    <phoneticPr fontId="1" type="noConversion"/>
  </si>
  <si>
    <r>
      <t>113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2024</t>
    </r>
    <phoneticPr fontId="1" type="noConversion"/>
  </si>
  <si>
    <r>
      <rPr>
        <sz val="10"/>
        <color theme="1"/>
        <rFont val="細明體"/>
        <family val="3"/>
        <charset val="136"/>
      </rPr>
      <t xml:space="preserve">寮國
</t>
    </r>
    <r>
      <rPr>
        <sz val="10"/>
        <color theme="1"/>
        <rFont val="Calibri"/>
        <family val="2"/>
      </rPr>
      <t>Laos</t>
    </r>
    <phoneticPr fontId="1" type="noConversion"/>
  </si>
  <si>
    <t>丹麥
Danmark</t>
    <phoneticPr fontId="1" type="noConversion"/>
  </si>
  <si>
    <r>
      <t>113</t>
    </r>
    <r>
      <rPr>
        <b/>
        <sz val="10"/>
        <color theme="1"/>
        <rFont val="細明體"/>
        <family val="2"/>
        <charset val="136"/>
      </rPr>
      <t>下</t>
    </r>
    <r>
      <rPr>
        <b/>
        <sz val="10"/>
        <color theme="1"/>
        <rFont val="新細明體"/>
        <family val="1"/>
        <charset val="136"/>
      </rPr>
      <t xml:space="preserve">學期
</t>
    </r>
    <r>
      <rPr>
        <b/>
        <sz val="10"/>
        <color theme="1"/>
        <rFont val="Calibri"/>
        <family val="2"/>
      </rPr>
      <t>Spring Semester 2025</t>
    </r>
    <phoneticPr fontId="1" type="noConversion"/>
  </si>
  <si>
    <t>斯洛伐克
Slovensko</t>
    <phoneticPr fontId="1" type="noConversion"/>
  </si>
  <si>
    <r>
      <t>114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2025</t>
    </r>
    <phoneticPr fontId="1" type="noConversion"/>
  </si>
  <si>
    <r>
      <t xml:space="preserve">賴索托
</t>
    </r>
    <r>
      <rPr>
        <sz val="10"/>
        <color theme="1"/>
        <rFont val="Calibri"/>
        <family val="2"/>
      </rPr>
      <t>Kingdom of Lesotho</t>
    </r>
    <phoneticPr fontId="1" type="noConversion"/>
  </si>
  <si>
    <r>
      <t>114</t>
    </r>
    <r>
      <rPr>
        <b/>
        <sz val="10"/>
        <color theme="1"/>
        <rFont val="細明體"/>
        <family val="2"/>
        <charset val="136"/>
      </rPr>
      <t>下</t>
    </r>
    <r>
      <rPr>
        <b/>
        <sz val="10"/>
        <color theme="1"/>
        <rFont val="新細明體"/>
        <family val="1"/>
        <charset val="136"/>
      </rPr>
      <t xml:space="preserve">學期
</t>
    </r>
    <r>
      <rPr>
        <b/>
        <sz val="10"/>
        <color theme="1"/>
        <rFont val="Calibri"/>
        <family val="2"/>
      </rPr>
      <t>Spring Semester 2026</t>
    </r>
    <phoneticPr fontId="1" type="noConversion"/>
  </si>
  <si>
    <r>
      <rPr>
        <sz val="10"/>
        <color theme="1"/>
        <rFont val="新細明體"/>
        <family val="2"/>
        <charset val="136"/>
      </rPr>
      <t>註：統計日期</t>
    </r>
    <r>
      <rPr>
        <sz val="10"/>
        <color theme="1"/>
        <rFont val="Calibri"/>
        <family val="2"/>
      </rPr>
      <t>115</t>
    </r>
    <r>
      <rPr>
        <sz val="10"/>
        <color theme="1"/>
        <rFont val="新細明體"/>
        <family val="2"/>
        <charset val="136"/>
      </rPr>
      <t>年</t>
    </r>
    <r>
      <rPr>
        <sz val="10"/>
        <color theme="1"/>
        <rFont val="Calibri"/>
        <family val="2"/>
      </rPr>
      <t>3</t>
    </r>
    <r>
      <rPr>
        <sz val="10"/>
        <color theme="1"/>
        <rFont val="新細明體"/>
        <family val="2"/>
        <charset val="136"/>
      </rPr>
      <t>月</t>
    </r>
    <r>
      <rPr>
        <sz val="10"/>
        <color theme="1"/>
        <rFont val="Calibri"/>
        <family val="2"/>
      </rPr>
      <t>16</t>
    </r>
    <r>
      <rPr>
        <sz val="10"/>
        <color theme="1"/>
        <rFont val="新細明體"/>
        <family val="2"/>
        <charset val="136"/>
      </rPr>
      <t>日</t>
    </r>
    <phoneticPr fontId="1" type="noConversion"/>
  </si>
  <si>
    <t>Note: Updated on March 16th,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</si>
</sst>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b/>
      <sz val="18"/>
      <color theme="1"/>
      <name val="Calibri"/>
      <family val="2"/>
    </font>
    <font>
      <b/>
      <sz val="18"/>
      <color theme="1"/>
      <name val="新細明體"/>
      <family val="1"/>
      <charset val="136"/>
    </font>
    <font>
      <sz val="12"/>
      <color theme="1"/>
      <name val="Calibri"/>
      <family val="2"/>
    </font>
    <font>
      <sz val="12"/>
      <color theme="1"/>
      <name val="新細明體"/>
      <family val="2"/>
      <charset val="136"/>
    </font>
    <font>
      <sz val="12"/>
      <name val="Calibri"/>
      <family val="2"/>
    </font>
    <font>
      <sz val="12"/>
      <name val="新細明體"/>
      <family val="1"/>
      <charset val="136"/>
    </font>
    <font>
      <b/>
      <sz val="12"/>
      <color theme="1"/>
      <name val="Calibri"/>
      <family val="2"/>
    </font>
    <font>
      <b/>
      <sz val="12"/>
      <color theme="1"/>
      <name val="新細明體"/>
      <family val="1"/>
      <charset val="136"/>
    </font>
    <font>
      <sz val="12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新細明體"/>
      <family val="1"/>
      <charset val="136"/>
    </font>
    <font>
      <sz val="10"/>
      <color theme="1"/>
      <name val="Calibri"/>
      <family val="2"/>
    </font>
    <font>
      <sz val="10"/>
      <color theme="1"/>
      <name val="新細明體"/>
      <family val="2"/>
      <charset val="136"/>
    </font>
    <font>
      <b/>
      <sz val="10"/>
      <name val="Calibri"/>
      <family val="2"/>
    </font>
    <font>
      <b/>
      <sz val="10"/>
      <name val="新細明體"/>
      <family val="1"/>
      <charset val="136"/>
    </font>
    <font>
      <sz val="10"/>
      <name val="Calibri"/>
      <family val="2"/>
    </font>
    <font>
      <sz val="10"/>
      <name val="新細明體"/>
      <family val="1"/>
      <charset val="136"/>
    </font>
    <font>
      <sz val="10"/>
      <name val="新細明體"/>
      <family val="2"/>
      <charset val="136"/>
    </font>
    <font>
      <sz val="10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b/>
      <sz val="10"/>
      <color theme="1"/>
      <name val="細明體"/>
      <family val="2"/>
      <charset val="136"/>
    </font>
    <font>
      <sz val="10"/>
      <color theme="1"/>
      <name val="Calibr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9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3" borderId="0" xfId="0" applyFont="1" applyFill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9" fillId="3" borderId="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8" fillId="5" borderId="3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>
      <alignment vertical="center"/>
    </xf>
    <xf numFmtId="0" fontId="25" fillId="0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O218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AI1"/>
    </sheetView>
  </sheetViews>
  <sheetFormatPr defaultRowHeight="15.75" x14ac:dyDescent="0.25"/>
  <cols>
    <col min="1" max="1" width="10.75" style="22" customWidth="1"/>
    <col min="2" max="2" width="25.5" style="31" customWidth="1"/>
    <col min="3" max="3" width="9.625" style="41" customWidth="1"/>
    <col min="4" max="13" width="8.625" style="41" customWidth="1"/>
    <col min="14" max="35" width="8.625" style="2" customWidth="1"/>
    <col min="36" max="457" width="9" style="1"/>
    <col min="458" max="16384" width="9" style="2"/>
  </cols>
  <sheetData>
    <row r="1" spans="1:457" ht="53.25" customHeight="1" thickBot="1" x14ac:dyDescent="0.3">
      <c r="A1" s="135" t="s">
        <v>550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7"/>
    </row>
    <row r="2" spans="1:457" s="22" customFormat="1" ht="51" customHeight="1" x14ac:dyDescent="0.25">
      <c r="A2" s="100" t="s">
        <v>425</v>
      </c>
      <c r="B2" s="102" t="s">
        <v>457</v>
      </c>
      <c r="C2" s="146" t="s">
        <v>458</v>
      </c>
      <c r="D2" s="92" t="s">
        <v>559</v>
      </c>
      <c r="E2" s="93"/>
      <c r="F2" s="92" t="s">
        <v>557</v>
      </c>
      <c r="G2" s="93"/>
      <c r="H2" s="92" t="s">
        <v>555</v>
      </c>
      <c r="I2" s="93"/>
      <c r="J2" s="92" t="s">
        <v>552</v>
      </c>
      <c r="K2" s="93"/>
      <c r="L2" s="92" t="s">
        <v>551</v>
      </c>
      <c r="M2" s="93"/>
      <c r="N2" s="92" t="s">
        <v>421</v>
      </c>
      <c r="O2" s="93"/>
      <c r="P2" s="92" t="s">
        <v>422</v>
      </c>
      <c r="Q2" s="93"/>
      <c r="R2" s="92" t="s">
        <v>459</v>
      </c>
      <c r="S2" s="93"/>
      <c r="T2" s="92" t="s">
        <v>460</v>
      </c>
      <c r="U2" s="93"/>
      <c r="V2" s="92" t="s">
        <v>461</v>
      </c>
      <c r="W2" s="93"/>
      <c r="X2" s="92" t="s">
        <v>423</v>
      </c>
      <c r="Y2" s="93"/>
      <c r="Z2" s="92" t="s">
        <v>424</v>
      </c>
      <c r="AA2" s="93"/>
      <c r="AB2" s="92" t="s">
        <v>462</v>
      </c>
      <c r="AC2" s="93"/>
      <c r="AD2" s="92" t="s">
        <v>463</v>
      </c>
      <c r="AE2" s="93"/>
      <c r="AF2" s="92" t="s">
        <v>464</v>
      </c>
      <c r="AG2" s="93"/>
      <c r="AH2" s="92" t="s">
        <v>465</v>
      </c>
      <c r="AI2" s="148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</row>
    <row r="3" spans="1:457" s="22" customFormat="1" ht="38.25" customHeight="1" x14ac:dyDescent="0.25">
      <c r="A3" s="101"/>
      <c r="B3" s="103"/>
      <c r="C3" s="147"/>
      <c r="D3" s="42" t="s">
        <v>456</v>
      </c>
      <c r="E3" s="43" t="s">
        <v>455</v>
      </c>
      <c r="F3" s="42" t="s">
        <v>456</v>
      </c>
      <c r="G3" s="43" t="s">
        <v>455</v>
      </c>
      <c r="H3" s="42" t="s">
        <v>456</v>
      </c>
      <c r="I3" s="43" t="s">
        <v>455</v>
      </c>
      <c r="J3" s="42" t="s">
        <v>456</v>
      </c>
      <c r="K3" s="43" t="s">
        <v>455</v>
      </c>
      <c r="L3" s="42" t="s">
        <v>456</v>
      </c>
      <c r="M3" s="43" t="s">
        <v>455</v>
      </c>
      <c r="N3" s="42" t="s">
        <v>456</v>
      </c>
      <c r="O3" s="43" t="s">
        <v>455</v>
      </c>
      <c r="P3" s="42" t="s">
        <v>456</v>
      </c>
      <c r="Q3" s="43" t="s">
        <v>455</v>
      </c>
      <c r="R3" s="42" t="s">
        <v>456</v>
      </c>
      <c r="S3" s="43" t="s">
        <v>455</v>
      </c>
      <c r="T3" s="42" t="s">
        <v>456</v>
      </c>
      <c r="U3" s="43" t="s">
        <v>455</v>
      </c>
      <c r="V3" s="42" t="s">
        <v>456</v>
      </c>
      <c r="W3" s="43" t="s">
        <v>455</v>
      </c>
      <c r="X3" s="42" t="s">
        <v>456</v>
      </c>
      <c r="Y3" s="43" t="s">
        <v>455</v>
      </c>
      <c r="Z3" s="42" t="s">
        <v>456</v>
      </c>
      <c r="AA3" s="43" t="s">
        <v>455</v>
      </c>
      <c r="AB3" s="42" t="s">
        <v>456</v>
      </c>
      <c r="AC3" s="43" t="s">
        <v>455</v>
      </c>
      <c r="AD3" s="42" t="s">
        <v>456</v>
      </c>
      <c r="AE3" s="43" t="s">
        <v>455</v>
      </c>
      <c r="AF3" s="42" t="s">
        <v>456</v>
      </c>
      <c r="AG3" s="43" t="s">
        <v>455</v>
      </c>
      <c r="AH3" s="42" t="s">
        <v>456</v>
      </c>
      <c r="AI3" s="43" t="s">
        <v>455</v>
      </c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</row>
    <row r="4" spans="1:457" ht="27" customHeight="1" x14ac:dyDescent="0.25">
      <c r="A4" s="175" t="s">
        <v>466</v>
      </c>
      <c r="B4" s="130" t="s">
        <v>467</v>
      </c>
      <c r="C4" s="32" t="s">
        <v>437</v>
      </c>
      <c r="D4" s="3">
        <v>0</v>
      </c>
      <c r="E4" s="177">
        <f>SUM(D4:D6)</f>
        <v>1</v>
      </c>
      <c r="F4" s="3">
        <v>0</v>
      </c>
      <c r="G4" s="71">
        <f>SUM(F4:F6)</f>
        <v>2</v>
      </c>
      <c r="H4" s="3">
        <v>0</v>
      </c>
      <c r="I4" s="71">
        <f>SUM(H4:H6)</f>
        <v>2</v>
      </c>
      <c r="J4" s="49">
        <v>0</v>
      </c>
      <c r="K4" s="130">
        <f>SUM(J4:J6)</f>
        <v>2</v>
      </c>
      <c r="L4" s="3">
        <v>0</v>
      </c>
      <c r="M4" s="71">
        <f>SUM(L4:L6)</f>
        <v>1</v>
      </c>
      <c r="N4" s="3">
        <v>0</v>
      </c>
      <c r="O4" s="71">
        <v>2</v>
      </c>
      <c r="P4" s="3">
        <v>0</v>
      </c>
      <c r="Q4" s="72">
        <v>1</v>
      </c>
      <c r="R4" s="3">
        <v>1</v>
      </c>
      <c r="S4" s="72">
        <v>2</v>
      </c>
      <c r="T4" s="3">
        <v>0</v>
      </c>
      <c r="U4" s="72">
        <v>2</v>
      </c>
      <c r="V4" s="3">
        <v>0</v>
      </c>
      <c r="W4" s="72">
        <v>1</v>
      </c>
      <c r="X4" s="3">
        <v>0</v>
      </c>
      <c r="Y4" s="72">
        <f>SUM(X6)</f>
        <v>1</v>
      </c>
      <c r="Z4" s="3">
        <v>0</v>
      </c>
      <c r="AA4" s="72">
        <v>1</v>
      </c>
      <c r="AB4" s="3">
        <v>0</v>
      </c>
      <c r="AC4" s="72">
        <v>1</v>
      </c>
      <c r="AD4" s="3">
        <v>0</v>
      </c>
      <c r="AE4" s="72">
        <v>1</v>
      </c>
      <c r="AF4" s="3">
        <v>0</v>
      </c>
      <c r="AG4" s="72">
        <v>1</v>
      </c>
      <c r="AH4" s="5">
        <v>0</v>
      </c>
      <c r="AI4" s="72">
        <v>1</v>
      </c>
    </row>
    <row r="5" spans="1:457" ht="27" customHeight="1" x14ac:dyDescent="0.25">
      <c r="A5" s="175"/>
      <c r="B5" s="131"/>
      <c r="C5" s="32" t="s">
        <v>436</v>
      </c>
      <c r="D5" s="3">
        <v>1</v>
      </c>
      <c r="E5" s="178"/>
      <c r="F5" s="3">
        <v>1</v>
      </c>
      <c r="G5" s="71"/>
      <c r="H5" s="3">
        <v>1</v>
      </c>
      <c r="I5" s="71"/>
      <c r="J5" s="49">
        <v>0</v>
      </c>
      <c r="K5" s="130"/>
      <c r="L5" s="3">
        <v>0</v>
      </c>
      <c r="M5" s="71"/>
      <c r="N5" s="3">
        <v>1</v>
      </c>
      <c r="O5" s="71"/>
      <c r="P5" s="3">
        <v>0</v>
      </c>
      <c r="Q5" s="72"/>
      <c r="R5" s="3">
        <v>0</v>
      </c>
      <c r="S5" s="72"/>
      <c r="T5" s="3">
        <v>0</v>
      </c>
      <c r="U5" s="72"/>
      <c r="V5" s="3">
        <v>0</v>
      </c>
      <c r="W5" s="72"/>
      <c r="X5" s="3">
        <v>0</v>
      </c>
      <c r="Y5" s="72"/>
      <c r="Z5" s="3">
        <v>0</v>
      </c>
      <c r="AA5" s="72"/>
      <c r="AB5" s="3">
        <v>0</v>
      </c>
      <c r="AC5" s="72"/>
      <c r="AD5" s="3">
        <v>0</v>
      </c>
      <c r="AE5" s="72"/>
      <c r="AF5" s="3">
        <v>0</v>
      </c>
      <c r="AG5" s="72"/>
      <c r="AH5" s="5"/>
      <c r="AI5" s="72"/>
    </row>
    <row r="6" spans="1:457" ht="27" customHeight="1" x14ac:dyDescent="0.25">
      <c r="A6" s="175"/>
      <c r="B6" s="131"/>
      <c r="C6" s="32" t="s">
        <v>468</v>
      </c>
      <c r="D6" s="3">
        <v>0</v>
      </c>
      <c r="E6" s="179"/>
      <c r="F6" s="3">
        <v>1</v>
      </c>
      <c r="G6" s="71"/>
      <c r="H6" s="3">
        <v>1</v>
      </c>
      <c r="I6" s="71"/>
      <c r="J6" s="49">
        <v>2</v>
      </c>
      <c r="K6" s="130"/>
      <c r="L6" s="3">
        <v>1</v>
      </c>
      <c r="M6" s="71"/>
      <c r="N6" s="3">
        <v>1</v>
      </c>
      <c r="O6" s="71"/>
      <c r="P6" s="3">
        <v>1</v>
      </c>
      <c r="Q6" s="72"/>
      <c r="R6" s="3">
        <v>1</v>
      </c>
      <c r="S6" s="72"/>
      <c r="T6" s="3">
        <v>2</v>
      </c>
      <c r="U6" s="72">
        <f>SUM(T6)</f>
        <v>2</v>
      </c>
      <c r="V6" s="3">
        <v>1</v>
      </c>
      <c r="W6" s="72"/>
      <c r="X6" s="3">
        <v>1</v>
      </c>
      <c r="Y6" s="72"/>
      <c r="Z6" s="3">
        <v>1</v>
      </c>
      <c r="AA6" s="72"/>
      <c r="AB6" s="3">
        <v>1</v>
      </c>
      <c r="AC6" s="72"/>
      <c r="AD6" s="3">
        <v>1</v>
      </c>
      <c r="AE6" s="72"/>
      <c r="AF6" s="3">
        <v>1</v>
      </c>
      <c r="AG6" s="72"/>
      <c r="AH6" s="5">
        <v>1</v>
      </c>
      <c r="AI6" s="72"/>
    </row>
    <row r="7" spans="1:457" s="1" customFormat="1" ht="27" customHeight="1" x14ac:dyDescent="0.25">
      <c r="A7" s="175"/>
      <c r="B7" s="112" t="s">
        <v>469</v>
      </c>
      <c r="C7" s="33" t="s">
        <v>439</v>
      </c>
      <c r="D7" s="4">
        <v>7</v>
      </c>
      <c r="E7" s="180">
        <f>SUM(D7:D9)</f>
        <v>12</v>
      </c>
      <c r="F7" s="4">
        <v>7</v>
      </c>
      <c r="G7" s="73">
        <f>SUM(F7:F9)</f>
        <v>12</v>
      </c>
      <c r="H7" s="4">
        <v>4</v>
      </c>
      <c r="I7" s="73">
        <f>SUM(H7:H9)</f>
        <v>9</v>
      </c>
      <c r="J7" s="4">
        <v>4</v>
      </c>
      <c r="K7" s="73">
        <f>SUM(J7:J9)</f>
        <v>9</v>
      </c>
      <c r="L7" s="4">
        <v>4</v>
      </c>
      <c r="M7" s="73">
        <f>SUM(L7:L9)</f>
        <v>6</v>
      </c>
      <c r="N7" s="4">
        <v>3</v>
      </c>
      <c r="O7" s="73">
        <v>6</v>
      </c>
      <c r="P7" s="4">
        <v>0</v>
      </c>
      <c r="Q7" s="70">
        <v>1</v>
      </c>
      <c r="R7" s="4">
        <v>1</v>
      </c>
      <c r="S7" s="70">
        <v>2</v>
      </c>
      <c r="T7" s="4">
        <v>0</v>
      </c>
      <c r="U7" s="70">
        <f>SUM(T8:T9)</f>
        <v>1</v>
      </c>
      <c r="V7" s="4">
        <v>0</v>
      </c>
      <c r="W7" s="70">
        <v>1</v>
      </c>
      <c r="X7" s="4">
        <v>0</v>
      </c>
      <c r="Y7" s="70">
        <v>0</v>
      </c>
      <c r="Z7" s="4">
        <v>0</v>
      </c>
      <c r="AA7" s="70">
        <v>0</v>
      </c>
      <c r="AB7" s="4">
        <v>0</v>
      </c>
      <c r="AC7" s="70">
        <v>1</v>
      </c>
      <c r="AD7" s="4">
        <v>0</v>
      </c>
      <c r="AE7" s="70">
        <v>1</v>
      </c>
      <c r="AF7" s="4">
        <v>0</v>
      </c>
      <c r="AG7" s="70">
        <v>1</v>
      </c>
      <c r="AH7" s="6">
        <v>0</v>
      </c>
      <c r="AI7" s="70">
        <v>1</v>
      </c>
    </row>
    <row r="8" spans="1:457" ht="27" customHeight="1" x14ac:dyDescent="0.25">
      <c r="A8" s="175"/>
      <c r="B8" s="113"/>
      <c r="C8" s="33" t="s">
        <v>436</v>
      </c>
      <c r="D8" s="4">
        <v>4</v>
      </c>
      <c r="E8" s="181"/>
      <c r="F8" s="4">
        <v>4</v>
      </c>
      <c r="G8" s="73"/>
      <c r="H8" s="4">
        <v>4</v>
      </c>
      <c r="I8" s="73"/>
      <c r="J8" s="4">
        <v>4</v>
      </c>
      <c r="K8" s="73"/>
      <c r="L8" s="4">
        <v>2</v>
      </c>
      <c r="M8" s="73"/>
      <c r="N8" s="4">
        <v>2</v>
      </c>
      <c r="O8" s="73"/>
      <c r="P8" s="4">
        <v>0</v>
      </c>
      <c r="Q8" s="70"/>
      <c r="R8" s="4">
        <v>0</v>
      </c>
      <c r="S8" s="70"/>
      <c r="T8" s="4">
        <v>1</v>
      </c>
      <c r="U8" s="70"/>
      <c r="V8" s="4">
        <v>0</v>
      </c>
      <c r="W8" s="70"/>
      <c r="X8" s="4">
        <v>0</v>
      </c>
      <c r="Y8" s="70"/>
      <c r="Z8" s="4">
        <v>0</v>
      </c>
      <c r="AA8" s="70"/>
      <c r="AB8" s="4">
        <v>1</v>
      </c>
      <c r="AC8" s="70"/>
      <c r="AD8" s="4">
        <v>1</v>
      </c>
      <c r="AE8" s="70"/>
      <c r="AF8" s="4">
        <v>1</v>
      </c>
      <c r="AG8" s="70"/>
      <c r="AH8" s="6">
        <v>1</v>
      </c>
      <c r="AI8" s="70"/>
    </row>
    <row r="9" spans="1:457" ht="27" customHeight="1" x14ac:dyDescent="0.25">
      <c r="A9" s="175"/>
      <c r="B9" s="113"/>
      <c r="C9" s="33" t="s">
        <v>468</v>
      </c>
      <c r="D9" s="4">
        <v>1</v>
      </c>
      <c r="E9" s="182"/>
      <c r="F9" s="4">
        <v>1</v>
      </c>
      <c r="G9" s="73"/>
      <c r="H9" s="4">
        <v>1</v>
      </c>
      <c r="I9" s="73"/>
      <c r="J9" s="4">
        <v>1</v>
      </c>
      <c r="K9" s="73"/>
      <c r="L9" s="4">
        <v>0</v>
      </c>
      <c r="M9" s="73"/>
      <c r="N9" s="4">
        <v>1</v>
      </c>
      <c r="O9" s="73"/>
      <c r="P9" s="4">
        <v>1</v>
      </c>
      <c r="Q9" s="70"/>
      <c r="R9" s="4">
        <v>1</v>
      </c>
      <c r="S9" s="70"/>
      <c r="T9" s="4">
        <v>0</v>
      </c>
      <c r="U9" s="70"/>
      <c r="V9" s="4">
        <v>1</v>
      </c>
      <c r="W9" s="70"/>
      <c r="X9" s="4">
        <v>0</v>
      </c>
      <c r="Y9" s="70"/>
      <c r="Z9" s="4">
        <v>0</v>
      </c>
      <c r="AA9" s="70"/>
      <c r="AB9" s="4">
        <v>0</v>
      </c>
      <c r="AC9" s="70"/>
      <c r="AD9" s="4">
        <v>0</v>
      </c>
      <c r="AE9" s="70"/>
      <c r="AF9" s="4">
        <v>0</v>
      </c>
      <c r="AG9" s="70"/>
      <c r="AH9" s="6">
        <v>0</v>
      </c>
      <c r="AI9" s="70"/>
    </row>
    <row r="10" spans="1:457" ht="27" customHeight="1" x14ac:dyDescent="0.25">
      <c r="A10" s="175"/>
      <c r="B10" s="130" t="s">
        <v>470</v>
      </c>
      <c r="C10" s="32" t="s">
        <v>439</v>
      </c>
      <c r="D10" s="3">
        <v>4</v>
      </c>
      <c r="E10" s="177">
        <f>SUM(D10:D12)</f>
        <v>132</v>
      </c>
      <c r="F10" s="3">
        <v>4</v>
      </c>
      <c r="G10" s="71">
        <f>SUM(F10:F12)</f>
        <v>124</v>
      </c>
      <c r="H10" s="3">
        <v>4</v>
      </c>
      <c r="I10" s="71">
        <f>SUM(H10:H12)</f>
        <v>134</v>
      </c>
      <c r="J10" s="3">
        <v>4</v>
      </c>
      <c r="K10" s="71">
        <f>SUM(J10:J12)</f>
        <v>136</v>
      </c>
      <c r="L10" s="3">
        <v>4</v>
      </c>
      <c r="M10" s="71">
        <f>SUM(L10:L12)</f>
        <v>147</v>
      </c>
      <c r="N10" s="3">
        <v>4</v>
      </c>
      <c r="O10" s="71">
        <v>159</v>
      </c>
      <c r="P10" s="3">
        <v>3</v>
      </c>
      <c r="Q10" s="72">
        <v>153</v>
      </c>
      <c r="R10" s="3">
        <v>3</v>
      </c>
      <c r="S10" s="72">
        <v>176</v>
      </c>
      <c r="T10" s="3">
        <v>0</v>
      </c>
      <c r="U10" s="72">
        <f>SUM(T11:T12)</f>
        <v>188</v>
      </c>
      <c r="V10" s="3">
        <v>0</v>
      </c>
      <c r="W10" s="72">
        <v>188</v>
      </c>
      <c r="X10" s="3">
        <v>0</v>
      </c>
      <c r="Y10" s="72">
        <f>SUM(X11:X12)</f>
        <v>192</v>
      </c>
      <c r="Z10" s="3">
        <v>0</v>
      </c>
      <c r="AA10" s="72">
        <v>191</v>
      </c>
      <c r="AB10" s="3">
        <v>0</v>
      </c>
      <c r="AC10" s="72">
        <v>200</v>
      </c>
      <c r="AD10" s="3">
        <v>0</v>
      </c>
      <c r="AE10" s="72">
        <v>207</v>
      </c>
      <c r="AF10" s="3">
        <v>0</v>
      </c>
      <c r="AG10" s="72">
        <v>207</v>
      </c>
      <c r="AH10" s="5">
        <v>0</v>
      </c>
      <c r="AI10" s="72">
        <v>200</v>
      </c>
    </row>
    <row r="11" spans="1:457" ht="27" customHeight="1" x14ac:dyDescent="0.25">
      <c r="A11" s="175"/>
      <c r="B11" s="131"/>
      <c r="C11" s="32" t="s">
        <v>436</v>
      </c>
      <c r="D11" s="3">
        <v>38</v>
      </c>
      <c r="E11" s="178"/>
      <c r="F11" s="3">
        <v>27</v>
      </c>
      <c r="G11" s="71"/>
      <c r="H11" s="3">
        <v>35</v>
      </c>
      <c r="I11" s="71"/>
      <c r="J11" s="3">
        <v>29</v>
      </c>
      <c r="K11" s="71"/>
      <c r="L11" s="3">
        <v>25</v>
      </c>
      <c r="M11" s="71"/>
      <c r="N11" s="3">
        <v>31</v>
      </c>
      <c r="O11" s="71"/>
      <c r="P11" s="3">
        <v>22</v>
      </c>
      <c r="Q11" s="72"/>
      <c r="R11" s="3">
        <v>26</v>
      </c>
      <c r="S11" s="72"/>
      <c r="T11" s="3">
        <v>27</v>
      </c>
      <c r="U11" s="72"/>
      <c r="V11" s="3">
        <v>26</v>
      </c>
      <c r="W11" s="72"/>
      <c r="X11" s="3">
        <v>24</v>
      </c>
      <c r="Y11" s="72"/>
      <c r="Z11" s="3">
        <v>22</v>
      </c>
      <c r="AA11" s="72"/>
      <c r="AB11" s="3">
        <v>23</v>
      </c>
      <c r="AC11" s="72"/>
      <c r="AD11" s="3">
        <v>26</v>
      </c>
      <c r="AE11" s="72"/>
      <c r="AF11" s="3">
        <v>30</v>
      </c>
      <c r="AG11" s="72"/>
      <c r="AH11" s="5">
        <v>29</v>
      </c>
      <c r="AI11" s="72"/>
    </row>
    <row r="12" spans="1:457" ht="27" customHeight="1" x14ac:dyDescent="0.25">
      <c r="A12" s="175"/>
      <c r="B12" s="131"/>
      <c r="C12" s="32" t="s">
        <v>468</v>
      </c>
      <c r="D12" s="3">
        <v>90</v>
      </c>
      <c r="E12" s="179"/>
      <c r="F12" s="3">
        <v>93</v>
      </c>
      <c r="G12" s="71"/>
      <c r="H12" s="3">
        <v>95</v>
      </c>
      <c r="I12" s="71"/>
      <c r="J12" s="3">
        <v>103</v>
      </c>
      <c r="K12" s="71"/>
      <c r="L12" s="3">
        <v>118</v>
      </c>
      <c r="M12" s="71"/>
      <c r="N12" s="5">
        <v>124</v>
      </c>
      <c r="O12" s="71"/>
      <c r="P12" s="3">
        <v>128</v>
      </c>
      <c r="Q12" s="72"/>
      <c r="R12" s="3">
        <v>147</v>
      </c>
      <c r="S12" s="72"/>
      <c r="T12" s="3">
        <v>161</v>
      </c>
      <c r="U12" s="72"/>
      <c r="V12" s="3">
        <v>162</v>
      </c>
      <c r="W12" s="72"/>
      <c r="X12" s="3">
        <v>168</v>
      </c>
      <c r="Y12" s="72"/>
      <c r="Z12" s="3">
        <v>169</v>
      </c>
      <c r="AA12" s="72"/>
      <c r="AB12" s="3">
        <v>177</v>
      </c>
      <c r="AC12" s="72"/>
      <c r="AD12" s="3">
        <v>181</v>
      </c>
      <c r="AE12" s="72"/>
      <c r="AF12" s="3">
        <v>177</v>
      </c>
      <c r="AG12" s="72"/>
      <c r="AH12" s="5">
        <v>171</v>
      </c>
      <c r="AI12" s="72"/>
    </row>
    <row r="13" spans="1:457" ht="27" customHeight="1" x14ac:dyDescent="0.25">
      <c r="A13" s="175"/>
      <c r="B13" s="128" t="s">
        <v>471</v>
      </c>
      <c r="C13" s="33" t="s">
        <v>437</v>
      </c>
      <c r="D13" s="4">
        <v>201</v>
      </c>
      <c r="E13" s="180">
        <f>SUM(D13:D15)</f>
        <v>269</v>
      </c>
      <c r="F13" s="4">
        <v>205</v>
      </c>
      <c r="G13" s="73">
        <f>SUM(F13:F15)</f>
        <v>270</v>
      </c>
      <c r="H13" s="4">
        <v>180</v>
      </c>
      <c r="I13" s="73">
        <f>SUM(H13:H15)</f>
        <v>240</v>
      </c>
      <c r="J13" s="4">
        <v>184</v>
      </c>
      <c r="K13" s="73">
        <f>SUM(J13:J15)</f>
        <v>239</v>
      </c>
      <c r="L13" s="4">
        <v>176</v>
      </c>
      <c r="M13" s="73">
        <f>SUM(L13:L15)</f>
        <v>220</v>
      </c>
      <c r="N13" s="6">
        <v>177</v>
      </c>
      <c r="O13" s="70">
        <v>223</v>
      </c>
      <c r="P13" s="4">
        <v>161</v>
      </c>
      <c r="Q13" s="70">
        <v>208</v>
      </c>
      <c r="R13" s="4">
        <v>161</v>
      </c>
      <c r="S13" s="70">
        <v>211</v>
      </c>
      <c r="T13" s="4">
        <v>126</v>
      </c>
      <c r="U13" s="70">
        <f>SUM(T13:T15)</f>
        <v>170</v>
      </c>
      <c r="V13" s="4">
        <v>132</v>
      </c>
      <c r="W13" s="70">
        <v>173</v>
      </c>
      <c r="X13" s="4">
        <v>89</v>
      </c>
      <c r="Y13" s="70">
        <f>SUM(X13:X15)</f>
        <v>124</v>
      </c>
      <c r="Z13" s="4">
        <v>89</v>
      </c>
      <c r="AA13" s="70">
        <v>120</v>
      </c>
      <c r="AB13" s="4">
        <v>47</v>
      </c>
      <c r="AC13" s="70">
        <v>73</v>
      </c>
      <c r="AD13" s="4">
        <v>48</v>
      </c>
      <c r="AE13" s="70">
        <v>70</v>
      </c>
      <c r="AF13" s="4">
        <v>18</v>
      </c>
      <c r="AG13" s="70">
        <v>37</v>
      </c>
      <c r="AH13" s="6">
        <v>18</v>
      </c>
      <c r="AI13" s="70">
        <v>37</v>
      </c>
    </row>
    <row r="14" spans="1:457" ht="27" customHeight="1" x14ac:dyDescent="0.25">
      <c r="A14" s="175"/>
      <c r="B14" s="129"/>
      <c r="C14" s="33" t="s">
        <v>436</v>
      </c>
      <c r="D14" s="4">
        <v>43</v>
      </c>
      <c r="E14" s="181"/>
      <c r="F14" s="4">
        <v>43</v>
      </c>
      <c r="G14" s="73"/>
      <c r="H14" s="4">
        <v>37</v>
      </c>
      <c r="I14" s="73"/>
      <c r="J14" s="4">
        <v>33</v>
      </c>
      <c r="K14" s="73"/>
      <c r="L14" s="4">
        <v>23</v>
      </c>
      <c r="M14" s="73"/>
      <c r="N14" s="4">
        <v>22</v>
      </c>
      <c r="O14" s="70"/>
      <c r="P14" s="4">
        <v>23</v>
      </c>
      <c r="Q14" s="70"/>
      <c r="R14" s="4">
        <v>25</v>
      </c>
      <c r="S14" s="70"/>
      <c r="T14" s="4">
        <v>19</v>
      </c>
      <c r="U14" s="70"/>
      <c r="V14" s="4">
        <v>18</v>
      </c>
      <c r="W14" s="70"/>
      <c r="X14" s="4">
        <v>12</v>
      </c>
      <c r="Y14" s="70"/>
      <c r="Z14" s="4">
        <v>13</v>
      </c>
      <c r="AA14" s="70"/>
      <c r="AB14" s="4">
        <v>12</v>
      </c>
      <c r="AC14" s="70"/>
      <c r="AD14" s="4">
        <v>11</v>
      </c>
      <c r="AE14" s="70"/>
      <c r="AF14" s="4">
        <v>12</v>
      </c>
      <c r="AG14" s="70"/>
      <c r="AH14" s="6">
        <v>12</v>
      </c>
      <c r="AI14" s="70"/>
    </row>
    <row r="15" spans="1:457" ht="27" customHeight="1" x14ac:dyDescent="0.25">
      <c r="A15" s="175"/>
      <c r="B15" s="129"/>
      <c r="C15" s="33" t="s">
        <v>468</v>
      </c>
      <c r="D15" s="4">
        <v>25</v>
      </c>
      <c r="E15" s="182"/>
      <c r="F15" s="4">
        <v>22</v>
      </c>
      <c r="G15" s="73"/>
      <c r="H15" s="4">
        <v>23</v>
      </c>
      <c r="I15" s="73"/>
      <c r="J15" s="4">
        <v>22</v>
      </c>
      <c r="K15" s="73"/>
      <c r="L15" s="4">
        <v>21</v>
      </c>
      <c r="M15" s="73"/>
      <c r="N15" s="6">
        <v>24</v>
      </c>
      <c r="O15" s="70"/>
      <c r="P15" s="4">
        <v>24</v>
      </c>
      <c r="Q15" s="70"/>
      <c r="R15" s="4">
        <v>25</v>
      </c>
      <c r="S15" s="70"/>
      <c r="T15" s="4">
        <v>25</v>
      </c>
      <c r="U15" s="70"/>
      <c r="V15" s="4">
        <v>23</v>
      </c>
      <c r="W15" s="70"/>
      <c r="X15" s="4">
        <v>23</v>
      </c>
      <c r="Y15" s="70"/>
      <c r="Z15" s="4">
        <v>18</v>
      </c>
      <c r="AA15" s="70"/>
      <c r="AB15" s="4">
        <v>14</v>
      </c>
      <c r="AC15" s="70"/>
      <c r="AD15" s="4">
        <v>11</v>
      </c>
      <c r="AE15" s="70"/>
      <c r="AF15" s="4">
        <v>7</v>
      </c>
      <c r="AG15" s="70"/>
      <c r="AH15" s="6">
        <v>7</v>
      </c>
      <c r="AI15" s="70"/>
    </row>
    <row r="16" spans="1:457" ht="27" customHeight="1" x14ac:dyDescent="0.25">
      <c r="A16" s="175"/>
      <c r="B16" s="130" t="s">
        <v>472</v>
      </c>
      <c r="C16" s="32" t="s">
        <v>436</v>
      </c>
      <c r="D16" s="3">
        <v>1</v>
      </c>
      <c r="E16" s="177">
        <f>SUM(D16:D17)</f>
        <v>4</v>
      </c>
      <c r="F16" s="3">
        <v>1</v>
      </c>
      <c r="G16" s="71">
        <f>SUM(F16:F17)</f>
        <v>4</v>
      </c>
      <c r="H16" s="3">
        <v>0</v>
      </c>
      <c r="I16" s="71">
        <f>SUM(H16:H17)</f>
        <v>4</v>
      </c>
      <c r="J16" s="3">
        <v>0</v>
      </c>
      <c r="K16" s="71">
        <f>SUM(J16:J17)</f>
        <v>7</v>
      </c>
      <c r="L16" s="3"/>
      <c r="M16" s="71">
        <f>SUM(L16:L17)</f>
        <v>7</v>
      </c>
      <c r="N16" s="5"/>
      <c r="O16" s="72">
        <v>7</v>
      </c>
      <c r="P16" s="3"/>
      <c r="Q16" s="72">
        <v>7</v>
      </c>
      <c r="R16" s="3">
        <v>1</v>
      </c>
      <c r="S16" s="72">
        <v>7</v>
      </c>
      <c r="T16" s="3">
        <v>2</v>
      </c>
      <c r="U16" s="72">
        <f>SUM(T16:T17)</f>
        <v>10</v>
      </c>
      <c r="V16" s="3">
        <v>3</v>
      </c>
      <c r="W16" s="72">
        <v>11</v>
      </c>
      <c r="X16" s="3">
        <v>2</v>
      </c>
      <c r="Y16" s="72">
        <f>SUM(X16:X17)</f>
        <v>12</v>
      </c>
      <c r="Z16" s="3">
        <v>2</v>
      </c>
      <c r="AA16" s="72">
        <v>10</v>
      </c>
      <c r="AB16" s="3">
        <v>0</v>
      </c>
      <c r="AC16" s="72">
        <v>7</v>
      </c>
      <c r="AD16" s="3">
        <v>0</v>
      </c>
      <c r="AE16" s="72">
        <v>8</v>
      </c>
      <c r="AF16" s="3">
        <v>0</v>
      </c>
      <c r="AG16" s="72">
        <v>8</v>
      </c>
      <c r="AH16" s="5">
        <v>0</v>
      </c>
      <c r="AI16" s="72">
        <v>9</v>
      </c>
    </row>
    <row r="17" spans="1:457" ht="27" customHeight="1" x14ac:dyDescent="0.25">
      <c r="A17" s="175"/>
      <c r="B17" s="131"/>
      <c r="C17" s="32" t="s">
        <v>473</v>
      </c>
      <c r="D17" s="3">
        <v>3</v>
      </c>
      <c r="E17" s="179"/>
      <c r="F17" s="3">
        <v>3</v>
      </c>
      <c r="G17" s="71"/>
      <c r="H17" s="3">
        <v>4</v>
      </c>
      <c r="I17" s="71"/>
      <c r="J17" s="3">
        <v>7</v>
      </c>
      <c r="K17" s="71"/>
      <c r="L17" s="3">
        <v>7</v>
      </c>
      <c r="M17" s="71"/>
      <c r="N17" s="5">
        <v>7</v>
      </c>
      <c r="O17" s="72"/>
      <c r="P17" s="3">
        <v>7</v>
      </c>
      <c r="Q17" s="72"/>
      <c r="R17" s="3">
        <v>6</v>
      </c>
      <c r="S17" s="72"/>
      <c r="T17" s="3">
        <v>8</v>
      </c>
      <c r="U17" s="72"/>
      <c r="V17" s="3">
        <v>8</v>
      </c>
      <c r="W17" s="72"/>
      <c r="X17" s="3">
        <v>10</v>
      </c>
      <c r="Y17" s="72"/>
      <c r="Z17" s="3">
        <v>8</v>
      </c>
      <c r="AA17" s="72"/>
      <c r="AB17" s="3">
        <v>7</v>
      </c>
      <c r="AC17" s="72"/>
      <c r="AD17" s="3">
        <v>8</v>
      </c>
      <c r="AE17" s="72"/>
      <c r="AF17" s="3">
        <v>8</v>
      </c>
      <c r="AG17" s="72"/>
      <c r="AH17" s="5">
        <v>9</v>
      </c>
      <c r="AI17" s="72"/>
    </row>
    <row r="18" spans="1:457" ht="27" customHeight="1" x14ac:dyDescent="0.25">
      <c r="A18" s="175"/>
      <c r="B18" s="112" t="s">
        <v>474</v>
      </c>
      <c r="C18" s="33" t="s">
        <v>436</v>
      </c>
      <c r="D18" s="4">
        <v>0</v>
      </c>
      <c r="E18" s="180">
        <f>SUM(D18:D19)</f>
        <v>0</v>
      </c>
      <c r="F18" s="4">
        <v>0</v>
      </c>
      <c r="G18" s="73">
        <f>SUM(F18:F19)</f>
        <v>0</v>
      </c>
      <c r="H18" s="4">
        <v>1</v>
      </c>
      <c r="I18" s="73">
        <f>SUM(H18:H19)</f>
        <v>1</v>
      </c>
      <c r="J18" s="4">
        <v>1</v>
      </c>
      <c r="K18" s="73">
        <f>SUM(J18:J19)</f>
        <v>1</v>
      </c>
      <c r="L18" s="4">
        <v>1</v>
      </c>
      <c r="M18" s="73">
        <f>SUM(L18:L19)</f>
        <v>1</v>
      </c>
      <c r="N18" s="6">
        <v>1</v>
      </c>
      <c r="O18" s="70">
        <v>1</v>
      </c>
      <c r="P18" s="4">
        <v>0</v>
      </c>
      <c r="Q18" s="70">
        <v>1</v>
      </c>
      <c r="R18" s="4">
        <v>0</v>
      </c>
      <c r="S18" s="70">
        <v>1</v>
      </c>
      <c r="T18" s="4">
        <v>0</v>
      </c>
      <c r="U18" s="70">
        <f>SUM(T19)</f>
        <v>2</v>
      </c>
      <c r="V18" s="4">
        <v>0</v>
      </c>
      <c r="W18" s="70">
        <v>2</v>
      </c>
      <c r="X18" s="4">
        <v>0</v>
      </c>
      <c r="Y18" s="70">
        <f>SUM(X19)</f>
        <v>1</v>
      </c>
      <c r="Z18" s="4">
        <v>0</v>
      </c>
      <c r="AA18" s="70">
        <v>1</v>
      </c>
      <c r="AB18" s="4">
        <v>0</v>
      </c>
      <c r="AC18" s="70">
        <v>1</v>
      </c>
      <c r="AD18" s="4">
        <v>0</v>
      </c>
      <c r="AE18" s="70">
        <v>1</v>
      </c>
      <c r="AF18" s="4">
        <v>0</v>
      </c>
      <c r="AG18" s="70">
        <v>1</v>
      </c>
      <c r="AH18" s="6">
        <v>0</v>
      </c>
      <c r="AI18" s="70">
        <v>1</v>
      </c>
    </row>
    <row r="19" spans="1:457" ht="27" customHeight="1" x14ac:dyDescent="0.25">
      <c r="A19" s="175"/>
      <c r="B19" s="113"/>
      <c r="C19" s="33" t="s">
        <v>473</v>
      </c>
      <c r="D19" s="4">
        <v>0</v>
      </c>
      <c r="E19" s="182"/>
      <c r="F19" s="4">
        <v>0</v>
      </c>
      <c r="G19" s="73"/>
      <c r="H19" s="4">
        <v>0</v>
      </c>
      <c r="I19" s="73"/>
      <c r="J19" s="4">
        <v>0</v>
      </c>
      <c r="K19" s="73"/>
      <c r="L19" s="4">
        <v>0</v>
      </c>
      <c r="M19" s="73"/>
      <c r="N19" s="6">
        <v>0</v>
      </c>
      <c r="O19" s="70"/>
      <c r="P19" s="4">
        <v>1</v>
      </c>
      <c r="Q19" s="70"/>
      <c r="R19" s="4">
        <v>1</v>
      </c>
      <c r="S19" s="70"/>
      <c r="T19" s="4">
        <v>2</v>
      </c>
      <c r="U19" s="70"/>
      <c r="V19" s="4">
        <v>2</v>
      </c>
      <c r="W19" s="70"/>
      <c r="X19" s="4">
        <v>1</v>
      </c>
      <c r="Y19" s="70"/>
      <c r="Z19" s="4">
        <v>1</v>
      </c>
      <c r="AA19" s="70"/>
      <c r="AB19" s="4">
        <v>1</v>
      </c>
      <c r="AC19" s="70"/>
      <c r="AD19" s="4">
        <v>1</v>
      </c>
      <c r="AE19" s="70"/>
      <c r="AF19" s="4">
        <v>1</v>
      </c>
      <c r="AG19" s="70"/>
      <c r="AH19" s="6">
        <v>1</v>
      </c>
      <c r="AI19" s="70"/>
    </row>
    <row r="20" spans="1:457" ht="27" customHeight="1" x14ac:dyDescent="0.25">
      <c r="A20" s="175"/>
      <c r="B20" s="130" t="s">
        <v>475</v>
      </c>
      <c r="C20" s="32" t="s">
        <v>437</v>
      </c>
      <c r="D20" s="3">
        <v>39</v>
      </c>
      <c r="E20" s="177">
        <f>SUM(D20:D22)</f>
        <v>47</v>
      </c>
      <c r="F20" s="3">
        <v>41</v>
      </c>
      <c r="G20" s="71">
        <f>SUM(F20:F22)</f>
        <v>50</v>
      </c>
      <c r="H20" s="3">
        <v>37</v>
      </c>
      <c r="I20" s="71">
        <f>SUM(H20:H22)</f>
        <v>44</v>
      </c>
      <c r="J20" s="3">
        <v>39</v>
      </c>
      <c r="K20" s="71">
        <f>SUM(J20:J22)</f>
        <v>47</v>
      </c>
      <c r="L20" s="3">
        <v>35</v>
      </c>
      <c r="M20" s="71">
        <f>SUM(L20:L22)</f>
        <v>41</v>
      </c>
      <c r="N20" s="3">
        <v>36</v>
      </c>
      <c r="O20" s="71">
        <v>43</v>
      </c>
      <c r="P20" s="3">
        <v>28</v>
      </c>
      <c r="Q20" s="72">
        <v>35</v>
      </c>
      <c r="R20" s="3">
        <v>29</v>
      </c>
      <c r="S20" s="72">
        <v>36</v>
      </c>
      <c r="T20" s="3">
        <v>20</v>
      </c>
      <c r="U20" s="72">
        <f>SUM(T20:T22)</f>
        <v>24</v>
      </c>
      <c r="V20" s="3">
        <v>23</v>
      </c>
      <c r="W20" s="72">
        <v>27</v>
      </c>
      <c r="X20" s="3">
        <v>15</v>
      </c>
      <c r="Y20" s="72">
        <f>SUM(X20:X22)</f>
        <v>18</v>
      </c>
      <c r="Z20" s="3">
        <v>15</v>
      </c>
      <c r="AA20" s="72">
        <v>18</v>
      </c>
      <c r="AB20" s="3">
        <v>6</v>
      </c>
      <c r="AC20" s="72">
        <v>7</v>
      </c>
      <c r="AD20" s="3">
        <v>6</v>
      </c>
      <c r="AE20" s="72">
        <v>7</v>
      </c>
      <c r="AF20" s="3">
        <v>2</v>
      </c>
      <c r="AG20" s="72">
        <v>3</v>
      </c>
      <c r="AH20" s="5">
        <v>3</v>
      </c>
      <c r="AI20" s="72">
        <v>5</v>
      </c>
    </row>
    <row r="21" spans="1:457" ht="27" customHeight="1" x14ac:dyDescent="0.25">
      <c r="A21" s="175"/>
      <c r="B21" s="131"/>
      <c r="C21" s="32" t="s">
        <v>436</v>
      </c>
      <c r="D21" s="3">
        <v>4</v>
      </c>
      <c r="E21" s="178"/>
      <c r="F21" s="3">
        <v>5</v>
      </c>
      <c r="G21" s="71"/>
      <c r="H21" s="3">
        <v>4</v>
      </c>
      <c r="I21" s="71"/>
      <c r="J21" s="3">
        <v>4</v>
      </c>
      <c r="K21" s="71"/>
      <c r="L21" s="3">
        <v>3</v>
      </c>
      <c r="M21" s="71"/>
      <c r="N21" s="5">
        <v>4</v>
      </c>
      <c r="O21" s="71"/>
      <c r="P21" s="3">
        <v>4</v>
      </c>
      <c r="Q21" s="72"/>
      <c r="R21" s="3">
        <v>4</v>
      </c>
      <c r="S21" s="72"/>
      <c r="T21" s="3">
        <v>2</v>
      </c>
      <c r="U21" s="72"/>
      <c r="V21" s="3">
        <v>2</v>
      </c>
      <c r="W21" s="72"/>
      <c r="X21" s="3">
        <v>1</v>
      </c>
      <c r="Y21" s="72"/>
      <c r="Z21" s="3">
        <v>1</v>
      </c>
      <c r="AA21" s="72"/>
      <c r="AB21" s="3">
        <v>1</v>
      </c>
      <c r="AC21" s="72"/>
      <c r="AD21" s="3">
        <v>1</v>
      </c>
      <c r="AE21" s="72"/>
      <c r="AF21" s="3">
        <v>1</v>
      </c>
      <c r="AG21" s="72"/>
      <c r="AH21" s="5">
        <v>2</v>
      </c>
      <c r="AI21" s="72"/>
    </row>
    <row r="22" spans="1:457" ht="27" customHeight="1" x14ac:dyDescent="0.25">
      <c r="A22" s="175"/>
      <c r="B22" s="131"/>
      <c r="C22" s="32" t="s">
        <v>468</v>
      </c>
      <c r="D22" s="3">
        <v>4</v>
      </c>
      <c r="E22" s="179"/>
      <c r="F22" s="3">
        <v>4</v>
      </c>
      <c r="G22" s="71"/>
      <c r="H22" s="3">
        <v>3</v>
      </c>
      <c r="I22" s="71"/>
      <c r="J22" s="3">
        <v>4</v>
      </c>
      <c r="K22" s="71"/>
      <c r="L22" s="3">
        <v>3</v>
      </c>
      <c r="M22" s="71"/>
      <c r="N22" s="5">
        <v>3</v>
      </c>
      <c r="O22" s="71"/>
      <c r="P22" s="3">
        <v>3</v>
      </c>
      <c r="Q22" s="72"/>
      <c r="R22" s="3">
        <v>3</v>
      </c>
      <c r="S22" s="72"/>
      <c r="T22" s="3">
        <v>2</v>
      </c>
      <c r="U22" s="72"/>
      <c r="V22" s="3">
        <v>2</v>
      </c>
      <c r="W22" s="72"/>
      <c r="X22" s="3">
        <v>2</v>
      </c>
      <c r="Y22" s="72"/>
      <c r="Z22" s="3">
        <v>2</v>
      </c>
      <c r="AA22" s="72"/>
      <c r="AB22" s="3">
        <v>0</v>
      </c>
      <c r="AC22" s="72"/>
      <c r="AD22" s="3">
        <v>0</v>
      </c>
      <c r="AE22" s="72"/>
      <c r="AF22" s="3">
        <v>0</v>
      </c>
      <c r="AG22" s="72"/>
      <c r="AH22" s="5">
        <v>0</v>
      </c>
      <c r="AI22" s="72"/>
    </row>
    <row r="23" spans="1:457" s="1" customFormat="1" ht="27" customHeight="1" x14ac:dyDescent="0.25">
      <c r="A23" s="175"/>
      <c r="B23" s="48" t="s">
        <v>476</v>
      </c>
      <c r="C23" s="33" t="s">
        <v>468</v>
      </c>
      <c r="D23" s="4">
        <v>0</v>
      </c>
      <c r="E23" s="61">
        <f>SUM(D23)</f>
        <v>0</v>
      </c>
      <c r="F23" s="4">
        <v>0</v>
      </c>
      <c r="G23" s="59">
        <f>SUM(F23)</f>
        <v>0</v>
      </c>
      <c r="H23" s="4">
        <v>0</v>
      </c>
      <c r="I23" s="59">
        <f>SUM(H23)</f>
        <v>0</v>
      </c>
      <c r="J23" s="4">
        <v>0</v>
      </c>
      <c r="K23" s="59">
        <f>SUM(J23)</f>
        <v>0</v>
      </c>
      <c r="L23" s="4">
        <v>0</v>
      </c>
      <c r="M23" s="59">
        <v>0</v>
      </c>
      <c r="N23" s="6">
        <v>0</v>
      </c>
      <c r="O23" s="7">
        <v>0</v>
      </c>
      <c r="P23" s="4">
        <v>0</v>
      </c>
      <c r="Q23" s="7">
        <v>0</v>
      </c>
      <c r="R23" s="4">
        <v>0</v>
      </c>
      <c r="S23" s="7">
        <v>0</v>
      </c>
      <c r="T23" s="4">
        <v>1</v>
      </c>
      <c r="U23" s="7">
        <f>SUM(T23)</f>
        <v>1</v>
      </c>
      <c r="V23" s="4">
        <v>0</v>
      </c>
      <c r="W23" s="7">
        <v>0</v>
      </c>
      <c r="X23" s="4">
        <v>0</v>
      </c>
      <c r="Y23" s="7">
        <v>0</v>
      </c>
      <c r="Z23" s="4">
        <v>0</v>
      </c>
      <c r="AA23" s="7">
        <v>0</v>
      </c>
      <c r="AB23" s="4">
        <v>0</v>
      </c>
      <c r="AC23" s="7">
        <v>0</v>
      </c>
      <c r="AD23" s="4">
        <v>0</v>
      </c>
      <c r="AE23" s="7">
        <v>0</v>
      </c>
      <c r="AF23" s="4">
        <v>0</v>
      </c>
      <c r="AG23" s="7">
        <v>0</v>
      </c>
      <c r="AH23" s="6">
        <v>0</v>
      </c>
      <c r="AI23" s="7">
        <v>0</v>
      </c>
    </row>
    <row r="24" spans="1:457" s="8" customFormat="1" ht="27" customHeight="1" x14ac:dyDescent="0.25">
      <c r="A24" s="175"/>
      <c r="B24" s="130" t="s">
        <v>477</v>
      </c>
      <c r="C24" s="32" t="s">
        <v>437</v>
      </c>
      <c r="D24" s="3">
        <v>14</v>
      </c>
      <c r="E24" s="177">
        <f>SUM(D24:D26)</f>
        <v>17</v>
      </c>
      <c r="F24" s="3">
        <v>15</v>
      </c>
      <c r="G24" s="71">
        <f>SUM(F24:F26)</f>
        <v>18</v>
      </c>
      <c r="H24" s="3">
        <v>25</v>
      </c>
      <c r="I24" s="71">
        <f>SUM(H24:H26)</f>
        <v>30</v>
      </c>
      <c r="J24" s="3">
        <v>27</v>
      </c>
      <c r="K24" s="71">
        <f>SUM(J24:J26)</f>
        <v>33</v>
      </c>
      <c r="L24" s="3">
        <v>23</v>
      </c>
      <c r="M24" s="71">
        <f>SUM(L24:L26)</f>
        <v>28</v>
      </c>
      <c r="N24" s="5">
        <v>27</v>
      </c>
      <c r="O24" s="72">
        <v>33</v>
      </c>
      <c r="P24" s="3">
        <v>29</v>
      </c>
      <c r="Q24" s="72">
        <v>35</v>
      </c>
      <c r="R24" s="3">
        <v>27</v>
      </c>
      <c r="S24" s="72">
        <v>36</v>
      </c>
      <c r="T24" s="3">
        <v>29</v>
      </c>
      <c r="U24" s="72">
        <f>SUM(T24:T26)</f>
        <v>32</v>
      </c>
      <c r="V24" s="3">
        <v>30</v>
      </c>
      <c r="W24" s="72">
        <v>33</v>
      </c>
      <c r="X24" s="3">
        <v>26</v>
      </c>
      <c r="Y24" s="72">
        <f>SUM(X24:X26)</f>
        <v>30</v>
      </c>
      <c r="Z24" s="3">
        <v>29</v>
      </c>
      <c r="AA24" s="72">
        <v>32</v>
      </c>
      <c r="AB24" s="3">
        <v>19</v>
      </c>
      <c r="AC24" s="72">
        <v>22</v>
      </c>
      <c r="AD24" s="3">
        <v>20</v>
      </c>
      <c r="AE24" s="72">
        <v>26</v>
      </c>
      <c r="AF24" s="3">
        <v>7</v>
      </c>
      <c r="AG24" s="72">
        <v>9</v>
      </c>
      <c r="AH24" s="5">
        <v>10</v>
      </c>
      <c r="AI24" s="72">
        <v>12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</row>
    <row r="25" spans="1:457" s="8" customFormat="1" ht="27" customHeight="1" x14ac:dyDescent="0.25">
      <c r="A25" s="175"/>
      <c r="B25" s="131"/>
      <c r="C25" s="32" t="s">
        <v>436</v>
      </c>
      <c r="D25" s="3">
        <v>2</v>
      </c>
      <c r="E25" s="178"/>
      <c r="F25" s="3">
        <v>1</v>
      </c>
      <c r="G25" s="71"/>
      <c r="H25" s="3">
        <v>3</v>
      </c>
      <c r="I25" s="71"/>
      <c r="J25" s="3">
        <v>4</v>
      </c>
      <c r="K25" s="71"/>
      <c r="L25" s="3">
        <v>3</v>
      </c>
      <c r="M25" s="71"/>
      <c r="N25" s="3">
        <v>4</v>
      </c>
      <c r="O25" s="72"/>
      <c r="P25" s="3">
        <v>4</v>
      </c>
      <c r="Q25" s="72"/>
      <c r="R25" s="3">
        <v>7</v>
      </c>
      <c r="S25" s="72"/>
      <c r="T25" s="3">
        <v>2</v>
      </c>
      <c r="U25" s="72"/>
      <c r="V25" s="3">
        <v>2</v>
      </c>
      <c r="W25" s="72"/>
      <c r="X25" s="3">
        <v>2</v>
      </c>
      <c r="Y25" s="72"/>
      <c r="Z25" s="3">
        <v>2</v>
      </c>
      <c r="AA25" s="72"/>
      <c r="AB25" s="3">
        <v>2</v>
      </c>
      <c r="AC25" s="72"/>
      <c r="AD25" s="3">
        <v>5</v>
      </c>
      <c r="AE25" s="72"/>
      <c r="AF25" s="3">
        <v>2</v>
      </c>
      <c r="AG25" s="72"/>
      <c r="AH25" s="5">
        <v>1</v>
      </c>
      <c r="AI25" s="72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</row>
    <row r="26" spans="1:457" s="8" customFormat="1" ht="27" customHeight="1" x14ac:dyDescent="0.25">
      <c r="A26" s="175"/>
      <c r="B26" s="131"/>
      <c r="C26" s="32" t="s">
        <v>468</v>
      </c>
      <c r="D26" s="3">
        <v>1</v>
      </c>
      <c r="E26" s="179"/>
      <c r="F26" s="3">
        <v>2</v>
      </c>
      <c r="G26" s="71"/>
      <c r="H26" s="3">
        <v>2</v>
      </c>
      <c r="I26" s="71"/>
      <c r="J26" s="3">
        <v>2</v>
      </c>
      <c r="K26" s="71"/>
      <c r="L26" s="3">
        <v>2</v>
      </c>
      <c r="M26" s="71"/>
      <c r="N26" s="5">
        <v>2</v>
      </c>
      <c r="O26" s="72"/>
      <c r="P26" s="3">
        <v>2</v>
      </c>
      <c r="Q26" s="72"/>
      <c r="R26" s="3">
        <v>2</v>
      </c>
      <c r="S26" s="72"/>
      <c r="T26" s="3">
        <v>1</v>
      </c>
      <c r="U26" s="72"/>
      <c r="V26" s="3">
        <v>1</v>
      </c>
      <c r="W26" s="72"/>
      <c r="X26" s="3">
        <v>2</v>
      </c>
      <c r="Y26" s="72"/>
      <c r="Z26" s="3">
        <v>1</v>
      </c>
      <c r="AA26" s="72"/>
      <c r="AB26" s="3">
        <v>1</v>
      </c>
      <c r="AC26" s="72"/>
      <c r="AD26" s="3">
        <v>1</v>
      </c>
      <c r="AE26" s="72"/>
      <c r="AF26" s="3">
        <v>0</v>
      </c>
      <c r="AG26" s="72"/>
      <c r="AH26" s="5">
        <v>1</v>
      </c>
      <c r="AI26" s="72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</row>
    <row r="27" spans="1:457" s="1" customFormat="1" ht="27" customHeight="1" x14ac:dyDescent="0.25">
      <c r="A27" s="175"/>
      <c r="B27" s="112" t="s">
        <v>478</v>
      </c>
      <c r="C27" s="33" t="s">
        <v>437</v>
      </c>
      <c r="D27" s="4">
        <v>1</v>
      </c>
      <c r="E27" s="180">
        <f>SUM(D27:D30)</f>
        <v>21</v>
      </c>
      <c r="F27" s="4">
        <v>1</v>
      </c>
      <c r="G27" s="73">
        <f>SUM(F27:F30)</f>
        <v>21</v>
      </c>
      <c r="H27" s="4">
        <v>3</v>
      </c>
      <c r="I27" s="73">
        <f>SUM(H27:H30)</f>
        <v>26</v>
      </c>
      <c r="J27" s="4">
        <v>3</v>
      </c>
      <c r="K27" s="73">
        <f>SUM(J27:J30)</f>
        <v>26</v>
      </c>
      <c r="L27" s="4">
        <v>4</v>
      </c>
      <c r="M27" s="73">
        <f>SUM(L27:L30)</f>
        <v>34</v>
      </c>
      <c r="N27" s="6">
        <v>4</v>
      </c>
      <c r="O27" s="70">
        <v>37</v>
      </c>
      <c r="P27" s="4">
        <v>6</v>
      </c>
      <c r="Q27" s="70">
        <v>44</v>
      </c>
      <c r="R27" s="4">
        <v>5</v>
      </c>
      <c r="S27" s="70">
        <v>48</v>
      </c>
      <c r="T27" s="4">
        <v>7</v>
      </c>
      <c r="U27" s="70">
        <f>SUM(T27:T30)</f>
        <v>40</v>
      </c>
      <c r="V27" s="4">
        <v>6</v>
      </c>
      <c r="W27" s="70">
        <v>43</v>
      </c>
      <c r="X27" s="4">
        <v>8</v>
      </c>
      <c r="Y27" s="70">
        <f>SUM(X27:X30)</f>
        <v>38</v>
      </c>
      <c r="Z27" s="4">
        <v>8</v>
      </c>
      <c r="AA27" s="70">
        <v>41</v>
      </c>
      <c r="AB27" s="4">
        <v>7</v>
      </c>
      <c r="AC27" s="70">
        <v>35</v>
      </c>
      <c r="AD27" s="4">
        <v>7</v>
      </c>
      <c r="AE27" s="70">
        <v>35</v>
      </c>
      <c r="AF27" s="4">
        <v>7</v>
      </c>
      <c r="AG27" s="70">
        <v>32</v>
      </c>
      <c r="AH27" s="6">
        <v>7</v>
      </c>
      <c r="AI27" s="70">
        <v>30</v>
      </c>
    </row>
    <row r="28" spans="1:457" s="1" customFormat="1" ht="27" customHeight="1" x14ac:dyDescent="0.25">
      <c r="A28" s="175"/>
      <c r="B28" s="113"/>
      <c r="C28" s="33" t="s">
        <v>436</v>
      </c>
      <c r="D28" s="4">
        <v>9</v>
      </c>
      <c r="E28" s="181"/>
      <c r="F28" s="4">
        <v>10</v>
      </c>
      <c r="G28" s="73"/>
      <c r="H28" s="4">
        <v>10</v>
      </c>
      <c r="I28" s="73"/>
      <c r="J28" s="4">
        <v>11</v>
      </c>
      <c r="K28" s="73"/>
      <c r="L28" s="4">
        <v>17</v>
      </c>
      <c r="M28" s="73"/>
      <c r="N28" s="4">
        <v>17</v>
      </c>
      <c r="O28" s="70"/>
      <c r="P28" s="4">
        <v>21</v>
      </c>
      <c r="Q28" s="70"/>
      <c r="R28" s="4">
        <v>25</v>
      </c>
      <c r="S28" s="70"/>
      <c r="T28" s="4">
        <v>18</v>
      </c>
      <c r="U28" s="70"/>
      <c r="V28" s="4">
        <v>21</v>
      </c>
      <c r="W28" s="70"/>
      <c r="X28" s="4">
        <v>19</v>
      </c>
      <c r="Y28" s="70"/>
      <c r="Z28" s="4">
        <v>23</v>
      </c>
      <c r="AA28" s="70"/>
      <c r="AB28" s="4">
        <v>19</v>
      </c>
      <c r="AC28" s="70"/>
      <c r="AD28" s="4">
        <v>19</v>
      </c>
      <c r="AE28" s="70"/>
      <c r="AF28" s="4">
        <v>18</v>
      </c>
      <c r="AG28" s="70"/>
      <c r="AH28" s="6">
        <v>15</v>
      </c>
      <c r="AI28" s="70"/>
    </row>
    <row r="29" spans="1:457" s="1" customFormat="1" ht="27" customHeight="1" x14ac:dyDescent="0.25">
      <c r="A29" s="175"/>
      <c r="B29" s="113"/>
      <c r="C29" s="33" t="s">
        <v>468</v>
      </c>
      <c r="D29" s="4">
        <v>7</v>
      </c>
      <c r="E29" s="181"/>
      <c r="F29" s="4">
        <v>7</v>
      </c>
      <c r="G29" s="73"/>
      <c r="H29" s="4">
        <v>11</v>
      </c>
      <c r="I29" s="73"/>
      <c r="J29" s="4">
        <v>11</v>
      </c>
      <c r="K29" s="73"/>
      <c r="L29" s="4">
        <v>11</v>
      </c>
      <c r="M29" s="73"/>
      <c r="N29" s="6">
        <v>13</v>
      </c>
      <c r="O29" s="70"/>
      <c r="P29" s="4">
        <v>4</v>
      </c>
      <c r="Q29" s="70"/>
      <c r="R29" s="4">
        <v>14</v>
      </c>
      <c r="S29" s="70"/>
      <c r="T29" s="4">
        <v>11</v>
      </c>
      <c r="U29" s="70"/>
      <c r="V29" s="4">
        <v>11</v>
      </c>
      <c r="W29" s="70"/>
      <c r="X29" s="4">
        <v>8</v>
      </c>
      <c r="Y29" s="70"/>
      <c r="Z29" s="4">
        <v>7</v>
      </c>
      <c r="AA29" s="70"/>
      <c r="AB29" s="4">
        <v>6</v>
      </c>
      <c r="AC29" s="70"/>
      <c r="AD29" s="4">
        <v>6</v>
      </c>
      <c r="AE29" s="70"/>
      <c r="AF29" s="4">
        <v>6</v>
      </c>
      <c r="AG29" s="70"/>
      <c r="AH29" s="6">
        <v>8</v>
      </c>
      <c r="AI29" s="70"/>
    </row>
    <row r="30" spans="1:457" s="1" customFormat="1" ht="27" customHeight="1" x14ac:dyDescent="0.25">
      <c r="A30" s="175"/>
      <c r="B30" s="113"/>
      <c r="C30" s="33" t="s">
        <v>479</v>
      </c>
      <c r="D30" s="4">
        <v>4</v>
      </c>
      <c r="E30" s="182"/>
      <c r="F30" s="4">
        <v>3</v>
      </c>
      <c r="G30" s="73"/>
      <c r="H30" s="4">
        <v>2</v>
      </c>
      <c r="I30" s="73"/>
      <c r="J30" s="4">
        <v>1</v>
      </c>
      <c r="K30" s="73"/>
      <c r="L30" s="4">
        <v>2</v>
      </c>
      <c r="M30" s="73"/>
      <c r="N30" s="6">
        <v>3</v>
      </c>
      <c r="O30" s="70"/>
      <c r="P30" s="4">
        <v>13</v>
      </c>
      <c r="Q30" s="70"/>
      <c r="R30" s="4">
        <v>4</v>
      </c>
      <c r="S30" s="70"/>
      <c r="T30" s="4">
        <v>4</v>
      </c>
      <c r="U30" s="70"/>
      <c r="V30" s="4">
        <v>5</v>
      </c>
      <c r="W30" s="70"/>
      <c r="X30" s="4">
        <v>3</v>
      </c>
      <c r="Y30" s="70"/>
      <c r="Z30" s="4">
        <v>3</v>
      </c>
      <c r="AA30" s="70"/>
      <c r="AB30" s="4">
        <v>3</v>
      </c>
      <c r="AC30" s="70"/>
      <c r="AD30" s="4">
        <v>3</v>
      </c>
      <c r="AE30" s="70"/>
      <c r="AF30" s="4">
        <v>1</v>
      </c>
      <c r="AG30" s="70"/>
      <c r="AH30" s="6">
        <v>0</v>
      </c>
      <c r="AI30" s="70"/>
    </row>
    <row r="31" spans="1:457" s="8" customFormat="1" ht="27" customHeight="1" x14ac:dyDescent="0.25">
      <c r="A31" s="175"/>
      <c r="B31" s="130" t="s">
        <v>480</v>
      </c>
      <c r="C31" s="32" t="s">
        <v>438</v>
      </c>
      <c r="D31" s="3">
        <v>0</v>
      </c>
      <c r="E31" s="177">
        <f>SUM(D31:D33)</f>
        <v>3</v>
      </c>
      <c r="F31" s="3">
        <v>0</v>
      </c>
      <c r="G31" s="71">
        <f>SUM(F31:F33)</f>
        <v>3</v>
      </c>
      <c r="H31" s="3">
        <v>0</v>
      </c>
      <c r="I31" s="71">
        <f>SUM(H31:H33)</f>
        <v>3</v>
      </c>
      <c r="J31" s="3">
        <v>0</v>
      </c>
      <c r="K31" s="71">
        <f>SUM(J31:J33)</f>
        <v>2</v>
      </c>
      <c r="L31" s="3">
        <v>0</v>
      </c>
      <c r="M31" s="71">
        <f>SUM(L31:L33)</f>
        <v>2</v>
      </c>
      <c r="N31" s="5">
        <v>0</v>
      </c>
      <c r="O31" s="72">
        <v>2</v>
      </c>
      <c r="P31" s="3">
        <v>0</v>
      </c>
      <c r="Q31" s="72">
        <v>4</v>
      </c>
      <c r="R31" s="3">
        <v>0</v>
      </c>
      <c r="S31" s="72">
        <v>4</v>
      </c>
      <c r="T31" s="3">
        <v>0</v>
      </c>
      <c r="U31" s="72">
        <f>SUM(T31:T33)</f>
        <v>5</v>
      </c>
      <c r="V31" s="3">
        <v>1</v>
      </c>
      <c r="W31" s="72">
        <v>4</v>
      </c>
      <c r="X31" s="3">
        <v>1</v>
      </c>
      <c r="Y31" s="72">
        <f>SUM(X31:X33)</f>
        <v>3</v>
      </c>
      <c r="Z31" s="3">
        <v>1</v>
      </c>
      <c r="AA31" s="72">
        <v>4</v>
      </c>
      <c r="AB31" s="3">
        <v>1</v>
      </c>
      <c r="AC31" s="72">
        <v>5</v>
      </c>
      <c r="AD31" s="3">
        <v>1</v>
      </c>
      <c r="AE31" s="72">
        <v>5</v>
      </c>
      <c r="AF31" s="3">
        <v>1</v>
      </c>
      <c r="AG31" s="72">
        <v>5</v>
      </c>
      <c r="AH31" s="5">
        <v>1</v>
      </c>
      <c r="AI31" s="72">
        <v>6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</row>
    <row r="32" spans="1:457" s="8" customFormat="1" ht="27" customHeight="1" x14ac:dyDescent="0.25">
      <c r="A32" s="175"/>
      <c r="B32" s="131"/>
      <c r="C32" s="32" t="s">
        <v>441</v>
      </c>
      <c r="D32" s="3">
        <v>0</v>
      </c>
      <c r="E32" s="178"/>
      <c r="F32" s="3">
        <v>0</v>
      </c>
      <c r="G32" s="71"/>
      <c r="H32" s="3">
        <v>0</v>
      </c>
      <c r="I32" s="71"/>
      <c r="J32" s="3">
        <v>0</v>
      </c>
      <c r="K32" s="71"/>
      <c r="L32" s="3">
        <v>0</v>
      </c>
      <c r="M32" s="71"/>
      <c r="N32" s="5">
        <v>1</v>
      </c>
      <c r="O32" s="72"/>
      <c r="P32" s="3">
        <v>2</v>
      </c>
      <c r="Q32" s="72"/>
      <c r="R32" s="3">
        <v>2</v>
      </c>
      <c r="S32" s="72"/>
      <c r="T32" s="3">
        <v>3</v>
      </c>
      <c r="U32" s="72"/>
      <c r="V32" s="3">
        <v>1</v>
      </c>
      <c r="W32" s="72"/>
      <c r="X32" s="3">
        <v>1</v>
      </c>
      <c r="Y32" s="72"/>
      <c r="Z32" s="3">
        <v>0</v>
      </c>
      <c r="AA32" s="72"/>
      <c r="AB32" s="3">
        <v>0</v>
      </c>
      <c r="AC32" s="72"/>
      <c r="AD32" s="3">
        <v>0</v>
      </c>
      <c r="AE32" s="72"/>
      <c r="AF32" s="3">
        <v>0</v>
      </c>
      <c r="AG32" s="72"/>
      <c r="AH32" s="5">
        <v>0</v>
      </c>
      <c r="AI32" s="72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</row>
    <row r="33" spans="1:457" s="8" customFormat="1" ht="27" customHeight="1" x14ac:dyDescent="0.25">
      <c r="A33" s="175"/>
      <c r="B33" s="131"/>
      <c r="C33" s="32" t="s">
        <v>468</v>
      </c>
      <c r="D33" s="3">
        <v>3</v>
      </c>
      <c r="E33" s="179"/>
      <c r="F33" s="3">
        <v>3</v>
      </c>
      <c r="G33" s="71"/>
      <c r="H33" s="3">
        <v>3</v>
      </c>
      <c r="I33" s="71"/>
      <c r="J33" s="3">
        <v>2</v>
      </c>
      <c r="K33" s="71"/>
      <c r="L33" s="3">
        <v>2</v>
      </c>
      <c r="M33" s="71"/>
      <c r="N33" s="5">
        <v>1</v>
      </c>
      <c r="O33" s="72"/>
      <c r="P33" s="3">
        <v>2</v>
      </c>
      <c r="Q33" s="72"/>
      <c r="R33" s="3">
        <v>2</v>
      </c>
      <c r="S33" s="72"/>
      <c r="T33" s="3">
        <v>2</v>
      </c>
      <c r="U33" s="72"/>
      <c r="V33" s="3">
        <v>2</v>
      </c>
      <c r="W33" s="72"/>
      <c r="X33" s="3">
        <v>1</v>
      </c>
      <c r="Y33" s="72"/>
      <c r="Z33" s="3">
        <v>3</v>
      </c>
      <c r="AA33" s="72"/>
      <c r="AB33" s="3">
        <v>4</v>
      </c>
      <c r="AC33" s="72"/>
      <c r="AD33" s="3">
        <v>4</v>
      </c>
      <c r="AE33" s="72"/>
      <c r="AF33" s="3">
        <v>4</v>
      </c>
      <c r="AG33" s="72"/>
      <c r="AH33" s="5">
        <v>5</v>
      </c>
      <c r="AI33" s="72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</row>
    <row r="34" spans="1:457" s="1" customFormat="1" ht="27" customHeight="1" x14ac:dyDescent="0.25">
      <c r="A34" s="175"/>
      <c r="B34" s="112" t="s">
        <v>481</v>
      </c>
      <c r="C34" s="33" t="s">
        <v>437</v>
      </c>
      <c r="D34" s="4">
        <v>0</v>
      </c>
      <c r="E34" s="180">
        <f>SUM(D34:D36)</f>
        <v>21</v>
      </c>
      <c r="F34" s="4">
        <v>0</v>
      </c>
      <c r="G34" s="73">
        <f>SUM(F34:F36)</f>
        <v>20</v>
      </c>
      <c r="H34" s="4">
        <v>0</v>
      </c>
      <c r="I34" s="73">
        <f>SUM(H34:H36)</f>
        <v>13</v>
      </c>
      <c r="J34" s="4">
        <v>0</v>
      </c>
      <c r="K34" s="73">
        <f>SUM(J34:J36)</f>
        <v>12</v>
      </c>
      <c r="L34" s="4">
        <v>0</v>
      </c>
      <c r="M34" s="73">
        <f>SUM(L34:L36)</f>
        <v>10</v>
      </c>
      <c r="N34" s="6">
        <v>0</v>
      </c>
      <c r="O34" s="70">
        <v>11</v>
      </c>
      <c r="P34" s="4">
        <v>0</v>
      </c>
      <c r="Q34" s="70">
        <v>9</v>
      </c>
      <c r="R34" s="4">
        <v>0</v>
      </c>
      <c r="S34" s="70">
        <v>10</v>
      </c>
      <c r="T34" s="4">
        <v>0</v>
      </c>
      <c r="U34" s="70">
        <f>SUM(T34:T36)</f>
        <v>9</v>
      </c>
      <c r="V34" s="4">
        <v>0</v>
      </c>
      <c r="W34" s="70">
        <v>9</v>
      </c>
      <c r="X34" s="4">
        <v>1</v>
      </c>
      <c r="Y34" s="70">
        <f>SUM(X34:X36)</f>
        <v>10</v>
      </c>
      <c r="Z34" s="4">
        <v>1</v>
      </c>
      <c r="AA34" s="70">
        <v>15</v>
      </c>
      <c r="AB34" s="4">
        <v>1</v>
      </c>
      <c r="AC34" s="70">
        <v>14</v>
      </c>
      <c r="AD34" s="4">
        <v>1</v>
      </c>
      <c r="AE34" s="70">
        <v>13</v>
      </c>
      <c r="AF34" s="4">
        <v>1</v>
      </c>
      <c r="AG34" s="70">
        <v>11</v>
      </c>
      <c r="AH34" s="6">
        <v>1</v>
      </c>
      <c r="AI34" s="70">
        <v>12</v>
      </c>
    </row>
    <row r="35" spans="1:457" s="1" customFormat="1" ht="27" customHeight="1" x14ac:dyDescent="0.25">
      <c r="A35" s="175"/>
      <c r="B35" s="113"/>
      <c r="C35" s="33" t="s">
        <v>441</v>
      </c>
      <c r="D35" s="4">
        <v>3</v>
      </c>
      <c r="E35" s="181"/>
      <c r="F35" s="4">
        <v>4</v>
      </c>
      <c r="G35" s="73"/>
      <c r="H35" s="4">
        <v>2</v>
      </c>
      <c r="I35" s="73"/>
      <c r="J35" s="4">
        <v>2</v>
      </c>
      <c r="K35" s="73"/>
      <c r="L35" s="4">
        <v>1</v>
      </c>
      <c r="M35" s="73"/>
      <c r="N35" s="6">
        <v>0</v>
      </c>
      <c r="O35" s="70"/>
      <c r="P35" s="4">
        <v>0</v>
      </c>
      <c r="Q35" s="70"/>
      <c r="R35" s="4">
        <v>0</v>
      </c>
      <c r="S35" s="70"/>
      <c r="T35" s="4">
        <v>0</v>
      </c>
      <c r="U35" s="70"/>
      <c r="V35" s="4">
        <v>1</v>
      </c>
      <c r="W35" s="70"/>
      <c r="X35" s="4">
        <v>1</v>
      </c>
      <c r="Y35" s="70"/>
      <c r="Z35" s="4">
        <v>1</v>
      </c>
      <c r="AA35" s="70"/>
      <c r="AB35" s="4">
        <v>1</v>
      </c>
      <c r="AC35" s="70"/>
      <c r="AD35" s="4">
        <v>0</v>
      </c>
      <c r="AE35" s="70"/>
      <c r="AF35" s="4">
        <v>0</v>
      </c>
      <c r="AG35" s="70"/>
      <c r="AH35" s="6">
        <v>0</v>
      </c>
      <c r="AI35" s="70"/>
    </row>
    <row r="36" spans="1:457" s="1" customFormat="1" ht="27" customHeight="1" x14ac:dyDescent="0.25">
      <c r="A36" s="175"/>
      <c r="B36" s="113"/>
      <c r="C36" s="33" t="s">
        <v>468</v>
      </c>
      <c r="D36" s="4">
        <v>18</v>
      </c>
      <c r="E36" s="182"/>
      <c r="F36" s="4">
        <v>16</v>
      </c>
      <c r="G36" s="73"/>
      <c r="H36" s="4">
        <v>11</v>
      </c>
      <c r="I36" s="73"/>
      <c r="J36" s="4">
        <v>10</v>
      </c>
      <c r="K36" s="73"/>
      <c r="L36" s="4">
        <v>9</v>
      </c>
      <c r="M36" s="73"/>
      <c r="N36" s="6">
        <v>11</v>
      </c>
      <c r="O36" s="70"/>
      <c r="P36" s="4">
        <v>9</v>
      </c>
      <c r="Q36" s="70"/>
      <c r="R36" s="4">
        <v>10</v>
      </c>
      <c r="S36" s="70"/>
      <c r="T36" s="4">
        <v>9</v>
      </c>
      <c r="U36" s="70"/>
      <c r="V36" s="4">
        <v>8</v>
      </c>
      <c r="W36" s="70"/>
      <c r="X36" s="4">
        <v>8</v>
      </c>
      <c r="Y36" s="70"/>
      <c r="Z36" s="4">
        <v>13</v>
      </c>
      <c r="AA36" s="70"/>
      <c r="AB36" s="4">
        <v>12</v>
      </c>
      <c r="AC36" s="70"/>
      <c r="AD36" s="4">
        <v>12</v>
      </c>
      <c r="AE36" s="70"/>
      <c r="AF36" s="4">
        <v>10</v>
      </c>
      <c r="AG36" s="70"/>
      <c r="AH36" s="6">
        <v>11</v>
      </c>
      <c r="AI36" s="70"/>
    </row>
    <row r="37" spans="1:457" s="8" customFormat="1" ht="27" customHeight="1" x14ac:dyDescent="0.25">
      <c r="A37" s="175"/>
      <c r="B37" s="130" t="s">
        <v>482</v>
      </c>
      <c r="C37" s="32" t="s">
        <v>439</v>
      </c>
      <c r="D37" s="3">
        <v>3</v>
      </c>
      <c r="E37" s="177">
        <f>SUM(D37:D39)</f>
        <v>35</v>
      </c>
      <c r="F37" s="3">
        <v>4</v>
      </c>
      <c r="G37" s="71">
        <f>SUM(F37:F39)</f>
        <v>37</v>
      </c>
      <c r="H37" s="3">
        <v>7</v>
      </c>
      <c r="I37" s="71">
        <f>SUM(H37:H39)</f>
        <v>34</v>
      </c>
      <c r="J37" s="3">
        <v>7</v>
      </c>
      <c r="K37" s="71">
        <f>SUM(J37:J39)</f>
        <v>35</v>
      </c>
      <c r="L37" s="3">
        <v>8</v>
      </c>
      <c r="M37" s="71">
        <f>SUM(L37:L39)</f>
        <v>35</v>
      </c>
      <c r="N37" s="5">
        <v>9</v>
      </c>
      <c r="O37" s="72">
        <v>36</v>
      </c>
      <c r="P37" s="3">
        <v>8</v>
      </c>
      <c r="Q37" s="72">
        <v>32</v>
      </c>
      <c r="R37" s="3">
        <v>9</v>
      </c>
      <c r="S37" s="72">
        <v>33</v>
      </c>
      <c r="T37" s="3">
        <v>11</v>
      </c>
      <c r="U37" s="72">
        <f>SUM(T37:T39)</f>
        <v>26</v>
      </c>
      <c r="V37" s="3">
        <v>8</v>
      </c>
      <c r="W37" s="72">
        <v>25</v>
      </c>
      <c r="X37" s="3">
        <v>1</v>
      </c>
      <c r="Y37" s="72">
        <f>SUM(X37:X39)</f>
        <v>14</v>
      </c>
      <c r="Z37" s="3">
        <v>1</v>
      </c>
      <c r="AA37" s="72">
        <v>15</v>
      </c>
      <c r="AB37" s="3">
        <v>0</v>
      </c>
      <c r="AC37" s="72">
        <v>16</v>
      </c>
      <c r="AD37" s="3">
        <v>0</v>
      </c>
      <c r="AE37" s="72">
        <v>17</v>
      </c>
      <c r="AF37" s="3">
        <v>0</v>
      </c>
      <c r="AG37" s="72">
        <v>13</v>
      </c>
      <c r="AH37" s="5">
        <v>0</v>
      </c>
      <c r="AI37" s="72">
        <v>15</v>
      </c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</row>
    <row r="38" spans="1:457" s="8" customFormat="1" ht="27" customHeight="1" x14ac:dyDescent="0.25">
      <c r="A38" s="175"/>
      <c r="B38" s="131"/>
      <c r="C38" s="32" t="s">
        <v>436</v>
      </c>
      <c r="D38" s="3">
        <v>20</v>
      </c>
      <c r="E38" s="178"/>
      <c r="F38" s="3">
        <v>20</v>
      </c>
      <c r="G38" s="71"/>
      <c r="H38" s="3">
        <v>13</v>
      </c>
      <c r="I38" s="71"/>
      <c r="J38" s="3">
        <v>14</v>
      </c>
      <c r="K38" s="71"/>
      <c r="L38" s="3">
        <v>14</v>
      </c>
      <c r="M38" s="71"/>
      <c r="N38" s="3">
        <v>15</v>
      </c>
      <c r="O38" s="72"/>
      <c r="P38" s="3">
        <v>13</v>
      </c>
      <c r="Q38" s="72"/>
      <c r="R38" s="3">
        <v>10</v>
      </c>
      <c r="S38" s="72"/>
      <c r="T38" s="3">
        <v>4</v>
      </c>
      <c r="U38" s="72"/>
      <c r="V38" s="3">
        <v>5</v>
      </c>
      <c r="W38" s="72"/>
      <c r="X38" s="3">
        <v>5</v>
      </c>
      <c r="Y38" s="72"/>
      <c r="Z38" s="3">
        <v>5</v>
      </c>
      <c r="AA38" s="72"/>
      <c r="AB38" s="3">
        <v>7</v>
      </c>
      <c r="AC38" s="72"/>
      <c r="AD38" s="3">
        <v>7</v>
      </c>
      <c r="AE38" s="72"/>
      <c r="AF38" s="3">
        <v>6</v>
      </c>
      <c r="AG38" s="72"/>
      <c r="AH38" s="5">
        <v>8</v>
      </c>
      <c r="AI38" s="72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</row>
    <row r="39" spans="1:457" s="8" customFormat="1" ht="27" customHeight="1" x14ac:dyDescent="0.25">
      <c r="A39" s="175"/>
      <c r="B39" s="131"/>
      <c r="C39" s="32" t="s">
        <v>468</v>
      </c>
      <c r="D39" s="3">
        <v>12</v>
      </c>
      <c r="E39" s="179"/>
      <c r="F39" s="3">
        <v>13</v>
      </c>
      <c r="G39" s="71"/>
      <c r="H39" s="3">
        <v>14</v>
      </c>
      <c r="I39" s="71"/>
      <c r="J39" s="3">
        <v>14</v>
      </c>
      <c r="K39" s="71"/>
      <c r="L39" s="3">
        <v>13</v>
      </c>
      <c r="M39" s="71"/>
      <c r="N39" s="5">
        <v>12</v>
      </c>
      <c r="O39" s="72"/>
      <c r="P39" s="3">
        <v>11</v>
      </c>
      <c r="Q39" s="72"/>
      <c r="R39" s="3">
        <v>14</v>
      </c>
      <c r="S39" s="72"/>
      <c r="T39" s="3">
        <v>11</v>
      </c>
      <c r="U39" s="72"/>
      <c r="V39" s="3">
        <v>12</v>
      </c>
      <c r="W39" s="72"/>
      <c r="X39" s="3">
        <v>8</v>
      </c>
      <c r="Y39" s="72"/>
      <c r="Z39" s="3">
        <v>9</v>
      </c>
      <c r="AA39" s="72"/>
      <c r="AB39" s="3">
        <v>9</v>
      </c>
      <c r="AC39" s="72"/>
      <c r="AD39" s="3">
        <v>10</v>
      </c>
      <c r="AE39" s="72"/>
      <c r="AF39" s="3">
        <v>7</v>
      </c>
      <c r="AG39" s="72"/>
      <c r="AH39" s="5">
        <v>7</v>
      </c>
      <c r="AI39" s="72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</row>
    <row r="40" spans="1:457" s="1" customFormat="1" ht="27" customHeight="1" x14ac:dyDescent="0.25">
      <c r="A40" s="175"/>
      <c r="B40" s="112" t="s">
        <v>483</v>
      </c>
      <c r="C40" s="33" t="s">
        <v>437</v>
      </c>
      <c r="D40" s="4">
        <v>0</v>
      </c>
      <c r="E40" s="180">
        <f>SUM(D40:D42)</f>
        <v>0</v>
      </c>
      <c r="F40" s="4">
        <v>0</v>
      </c>
      <c r="G40" s="73">
        <f>SUM(F40:F42)</f>
        <v>0</v>
      </c>
      <c r="H40" s="4">
        <v>0</v>
      </c>
      <c r="I40" s="73">
        <f>SUM(H40:H42)</f>
        <v>1</v>
      </c>
      <c r="J40" s="4">
        <v>0</v>
      </c>
      <c r="K40" s="73">
        <f>SUM(J40:J42)</f>
        <v>1</v>
      </c>
      <c r="L40" s="4">
        <v>0</v>
      </c>
      <c r="M40" s="73">
        <f>SUM(L40:L42)</f>
        <v>2</v>
      </c>
      <c r="N40" s="6">
        <v>1</v>
      </c>
      <c r="O40" s="70">
        <v>2</v>
      </c>
      <c r="P40" s="4">
        <v>1</v>
      </c>
      <c r="Q40" s="70">
        <v>4</v>
      </c>
      <c r="R40" s="4">
        <v>1</v>
      </c>
      <c r="S40" s="70">
        <v>5</v>
      </c>
      <c r="T40" s="4">
        <v>1</v>
      </c>
      <c r="U40" s="70">
        <f>SUM(T40:T42)</f>
        <v>5</v>
      </c>
      <c r="V40" s="4">
        <v>1</v>
      </c>
      <c r="W40" s="70">
        <v>5</v>
      </c>
      <c r="X40" s="4">
        <v>1</v>
      </c>
      <c r="Y40" s="70">
        <f>SUM(X40:X42)</f>
        <v>5</v>
      </c>
      <c r="Z40" s="4">
        <v>1</v>
      </c>
      <c r="AA40" s="70">
        <v>5</v>
      </c>
      <c r="AB40" s="4">
        <v>1</v>
      </c>
      <c r="AC40" s="70">
        <v>4</v>
      </c>
      <c r="AD40" s="4">
        <v>1</v>
      </c>
      <c r="AE40" s="70">
        <v>4</v>
      </c>
      <c r="AF40" s="4">
        <v>0</v>
      </c>
      <c r="AG40" s="70">
        <v>4</v>
      </c>
      <c r="AH40" s="4">
        <v>0</v>
      </c>
      <c r="AI40" s="70">
        <v>3</v>
      </c>
    </row>
    <row r="41" spans="1:457" s="1" customFormat="1" ht="27" customHeight="1" x14ac:dyDescent="0.25">
      <c r="A41" s="175"/>
      <c r="B41" s="113"/>
      <c r="C41" s="33" t="s">
        <v>436</v>
      </c>
      <c r="D41" s="4">
        <v>0</v>
      </c>
      <c r="E41" s="181"/>
      <c r="F41" s="4">
        <v>0</v>
      </c>
      <c r="G41" s="73"/>
      <c r="H41" s="4">
        <v>0</v>
      </c>
      <c r="I41" s="73"/>
      <c r="J41" s="4">
        <v>0</v>
      </c>
      <c r="K41" s="73"/>
      <c r="L41" s="4">
        <v>0</v>
      </c>
      <c r="M41" s="73"/>
      <c r="N41" s="4">
        <v>0</v>
      </c>
      <c r="O41" s="70"/>
      <c r="P41" s="4">
        <v>0</v>
      </c>
      <c r="Q41" s="70"/>
      <c r="R41" s="4">
        <v>0</v>
      </c>
      <c r="S41" s="70"/>
      <c r="T41" s="4">
        <v>0</v>
      </c>
      <c r="U41" s="70"/>
      <c r="V41" s="4">
        <v>0</v>
      </c>
      <c r="W41" s="70"/>
      <c r="X41" s="4">
        <v>0</v>
      </c>
      <c r="Y41" s="70"/>
      <c r="Z41" s="4">
        <v>1</v>
      </c>
      <c r="AA41" s="70"/>
      <c r="AB41" s="4">
        <v>1</v>
      </c>
      <c r="AC41" s="70"/>
      <c r="AD41" s="4">
        <v>1</v>
      </c>
      <c r="AE41" s="70"/>
      <c r="AF41" s="4">
        <v>1</v>
      </c>
      <c r="AG41" s="70">
        <v>4</v>
      </c>
      <c r="AH41" s="4">
        <v>1</v>
      </c>
      <c r="AI41" s="70">
        <v>3</v>
      </c>
    </row>
    <row r="42" spans="1:457" s="1" customFormat="1" ht="27" customHeight="1" x14ac:dyDescent="0.25">
      <c r="A42" s="175"/>
      <c r="B42" s="113"/>
      <c r="C42" s="33" t="s">
        <v>468</v>
      </c>
      <c r="D42" s="4">
        <v>0</v>
      </c>
      <c r="E42" s="182"/>
      <c r="F42" s="4">
        <v>0</v>
      </c>
      <c r="G42" s="73"/>
      <c r="H42" s="4">
        <v>1</v>
      </c>
      <c r="I42" s="73"/>
      <c r="J42" s="4">
        <v>1</v>
      </c>
      <c r="K42" s="73"/>
      <c r="L42" s="4">
        <v>2</v>
      </c>
      <c r="M42" s="73"/>
      <c r="N42" s="6">
        <v>1</v>
      </c>
      <c r="O42" s="70"/>
      <c r="P42" s="4">
        <v>3</v>
      </c>
      <c r="Q42" s="70"/>
      <c r="R42" s="4">
        <v>4</v>
      </c>
      <c r="S42" s="70"/>
      <c r="T42" s="4">
        <v>4</v>
      </c>
      <c r="U42" s="70"/>
      <c r="V42" s="4">
        <v>4</v>
      </c>
      <c r="W42" s="70"/>
      <c r="X42" s="4">
        <v>4</v>
      </c>
      <c r="Y42" s="70"/>
      <c r="Z42" s="4">
        <v>3</v>
      </c>
      <c r="AA42" s="70"/>
      <c r="AB42" s="4">
        <v>2</v>
      </c>
      <c r="AC42" s="70"/>
      <c r="AD42" s="4">
        <v>2</v>
      </c>
      <c r="AE42" s="70"/>
      <c r="AF42" s="4">
        <v>3</v>
      </c>
      <c r="AG42" s="70"/>
      <c r="AH42" s="4">
        <v>2</v>
      </c>
      <c r="AI42" s="70"/>
    </row>
    <row r="43" spans="1:457" s="1" customFormat="1" ht="27" customHeight="1" x14ac:dyDescent="0.25">
      <c r="A43" s="175"/>
      <c r="B43" s="130" t="s">
        <v>484</v>
      </c>
      <c r="C43" s="32" t="s">
        <v>436</v>
      </c>
      <c r="D43" s="3">
        <v>0</v>
      </c>
      <c r="E43" s="177">
        <f>SUM(D43:D44)</f>
        <v>1</v>
      </c>
      <c r="F43" s="3">
        <v>0</v>
      </c>
      <c r="G43" s="71">
        <f>SUM(F43:F44)</f>
        <v>1</v>
      </c>
      <c r="H43" s="3">
        <v>0</v>
      </c>
      <c r="I43" s="71">
        <f>SUM(H43:H44)</f>
        <v>1</v>
      </c>
      <c r="J43" s="3">
        <v>0</v>
      </c>
      <c r="K43" s="71">
        <f>SUM(J43:J44)</f>
        <v>1</v>
      </c>
      <c r="L43" s="3">
        <v>1</v>
      </c>
      <c r="M43" s="71">
        <f>SUM(L43:L44)</f>
        <v>1</v>
      </c>
      <c r="N43" s="3">
        <v>1</v>
      </c>
      <c r="O43" s="71">
        <v>1</v>
      </c>
      <c r="P43" s="3">
        <v>1</v>
      </c>
      <c r="Q43" s="72">
        <v>1</v>
      </c>
      <c r="R43" s="3">
        <v>1</v>
      </c>
      <c r="S43" s="72">
        <v>1</v>
      </c>
      <c r="T43" s="3">
        <v>0</v>
      </c>
      <c r="U43" s="72">
        <f>SUM(T44)</f>
        <v>0</v>
      </c>
      <c r="V43" s="3">
        <v>0</v>
      </c>
      <c r="W43" s="72">
        <v>0</v>
      </c>
      <c r="X43" s="3">
        <v>0</v>
      </c>
      <c r="Y43" s="72">
        <v>0</v>
      </c>
      <c r="Z43" s="3">
        <v>0</v>
      </c>
      <c r="AA43" s="72">
        <v>0</v>
      </c>
      <c r="AB43" s="3">
        <v>0</v>
      </c>
      <c r="AC43" s="72">
        <v>0</v>
      </c>
      <c r="AD43" s="3">
        <v>0</v>
      </c>
      <c r="AE43" s="72">
        <v>0</v>
      </c>
      <c r="AF43" s="3">
        <v>0</v>
      </c>
      <c r="AG43" s="72">
        <v>1</v>
      </c>
      <c r="AH43" s="3">
        <v>0</v>
      </c>
      <c r="AI43" s="72">
        <v>1</v>
      </c>
    </row>
    <row r="44" spans="1:457" s="8" customFormat="1" ht="27" customHeight="1" x14ac:dyDescent="0.25">
      <c r="A44" s="175"/>
      <c r="B44" s="131"/>
      <c r="C44" s="32" t="s">
        <v>468</v>
      </c>
      <c r="D44" s="3">
        <v>1</v>
      </c>
      <c r="E44" s="179"/>
      <c r="F44" s="3">
        <v>1</v>
      </c>
      <c r="G44" s="71"/>
      <c r="H44" s="3">
        <v>1</v>
      </c>
      <c r="I44" s="71"/>
      <c r="J44" s="3">
        <v>1</v>
      </c>
      <c r="K44" s="71"/>
      <c r="L44" s="3">
        <v>0</v>
      </c>
      <c r="M44" s="71"/>
      <c r="N44" s="5">
        <v>0</v>
      </c>
      <c r="O44" s="71"/>
      <c r="P44" s="3">
        <v>0</v>
      </c>
      <c r="Q44" s="72"/>
      <c r="R44" s="3">
        <v>0</v>
      </c>
      <c r="S44" s="72"/>
      <c r="T44" s="3">
        <v>0</v>
      </c>
      <c r="U44" s="72"/>
      <c r="V44" s="3">
        <v>0</v>
      </c>
      <c r="W44" s="72"/>
      <c r="X44" s="3">
        <v>0</v>
      </c>
      <c r="Y44" s="72"/>
      <c r="Z44" s="3">
        <v>0</v>
      </c>
      <c r="AA44" s="72"/>
      <c r="AB44" s="3">
        <v>0</v>
      </c>
      <c r="AC44" s="72"/>
      <c r="AD44" s="3">
        <v>0</v>
      </c>
      <c r="AE44" s="72"/>
      <c r="AF44" s="3">
        <v>1</v>
      </c>
      <c r="AG44" s="72"/>
      <c r="AH44" s="5">
        <v>1</v>
      </c>
      <c r="AI44" s="72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</row>
    <row r="45" spans="1:457" s="1" customFormat="1" ht="27" customHeight="1" x14ac:dyDescent="0.25">
      <c r="A45" s="175"/>
      <c r="B45" s="112" t="s">
        <v>485</v>
      </c>
      <c r="C45" s="33" t="s">
        <v>437</v>
      </c>
      <c r="D45" s="4">
        <v>52</v>
      </c>
      <c r="E45" s="180">
        <f>SUM(D45:D47)</f>
        <v>69</v>
      </c>
      <c r="F45" s="4">
        <v>58</v>
      </c>
      <c r="G45" s="73">
        <f>SUM(F45:F47)</f>
        <v>76</v>
      </c>
      <c r="H45" s="4">
        <v>53</v>
      </c>
      <c r="I45" s="73">
        <f>SUM(H45:H47)</f>
        <v>80</v>
      </c>
      <c r="J45" s="4">
        <v>56</v>
      </c>
      <c r="K45" s="73">
        <f>SUM(J45:J47)</f>
        <v>83</v>
      </c>
      <c r="L45" s="4">
        <v>55</v>
      </c>
      <c r="M45" s="73">
        <f>SUM(L45:L47)</f>
        <v>82</v>
      </c>
      <c r="N45" s="6">
        <v>61</v>
      </c>
      <c r="O45" s="70">
        <v>87</v>
      </c>
      <c r="P45" s="4">
        <v>50</v>
      </c>
      <c r="Q45" s="70">
        <v>77</v>
      </c>
      <c r="R45" s="4">
        <v>55</v>
      </c>
      <c r="S45" s="70">
        <v>88</v>
      </c>
      <c r="T45" s="4">
        <v>24</v>
      </c>
      <c r="U45" s="70">
        <f>SUM(T45:T47)</f>
        <v>57</v>
      </c>
      <c r="V45" s="4">
        <v>40</v>
      </c>
      <c r="W45" s="70">
        <v>72</v>
      </c>
      <c r="X45" s="4">
        <v>11</v>
      </c>
      <c r="Y45" s="70">
        <f>SUM(X45:X47)</f>
        <v>36</v>
      </c>
      <c r="Z45" s="4">
        <v>12</v>
      </c>
      <c r="AA45" s="70">
        <v>36</v>
      </c>
      <c r="AB45" s="4">
        <v>2</v>
      </c>
      <c r="AC45" s="70">
        <v>22</v>
      </c>
      <c r="AD45" s="4">
        <v>3</v>
      </c>
      <c r="AE45" s="70">
        <v>26</v>
      </c>
      <c r="AF45" s="4">
        <v>1</v>
      </c>
      <c r="AG45" s="70">
        <v>18</v>
      </c>
      <c r="AH45" s="6">
        <v>1</v>
      </c>
      <c r="AI45" s="70">
        <v>18</v>
      </c>
    </row>
    <row r="46" spans="1:457" s="1" customFormat="1" ht="27" customHeight="1" x14ac:dyDescent="0.25">
      <c r="A46" s="175"/>
      <c r="B46" s="113"/>
      <c r="C46" s="33" t="s">
        <v>436</v>
      </c>
      <c r="D46" s="4">
        <v>10</v>
      </c>
      <c r="E46" s="181"/>
      <c r="F46" s="4">
        <v>11</v>
      </c>
      <c r="G46" s="73"/>
      <c r="H46" s="4">
        <v>16</v>
      </c>
      <c r="I46" s="73"/>
      <c r="J46" s="4">
        <v>18</v>
      </c>
      <c r="K46" s="73"/>
      <c r="L46" s="4">
        <v>20</v>
      </c>
      <c r="M46" s="73"/>
      <c r="N46" s="4">
        <v>19</v>
      </c>
      <c r="O46" s="70"/>
      <c r="P46" s="4">
        <v>20</v>
      </c>
      <c r="Q46" s="70"/>
      <c r="R46" s="4">
        <v>23</v>
      </c>
      <c r="S46" s="70"/>
      <c r="T46" s="4">
        <v>22</v>
      </c>
      <c r="U46" s="70"/>
      <c r="V46" s="4">
        <v>23</v>
      </c>
      <c r="W46" s="70"/>
      <c r="X46" s="4">
        <v>17</v>
      </c>
      <c r="Y46" s="70"/>
      <c r="Z46" s="4">
        <v>17</v>
      </c>
      <c r="AA46" s="70"/>
      <c r="AB46" s="4">
        <v>14</v>
      </c>
      <c r="AC46" s="70"/>
      <c r="AD46" s="4">
        <v>17</v>
      </c>
      <c r="AE46" s="70"/>
      <c r="AF46" s="4">
        <v>11</v>
      </c>
      <c r="AG46" s="70"/>
      <c r="AH46" s="6">
        <v>11</v>
      </c>
      <c r="AI46" s="70"/>
    </row>
    <row r="47" spans="1:457" s="1" customFormat="1" ht="27" customHeight="1" x14ac:dyDescent="0.25">
      <c r="A47" s="175"/>
      <c r="B47" s="113"/>
      <c r="C47" s="33" t="s">
        <v>473</v>
      </c>
      <c r="D47" s="4">
        <v>7</v>
      </c>
      <c r="E47" s="182"/>
      <c r="F47" s="4">
        <v>7</v>
      </c>
      <c r="G47" s="73"/>
      <c r="H47" s="4">
        <v>11</v>
      </c>
      <c r="I47" s="73"/>
      <c r="J47" s="4">
        <v>9</v>
      </c>
      <c r="K47" s="73"/>
      <c r="L47" s="4">
        <v>7</v>
      </c>
      <c r="M47" s="73"/>
      <c r="N47" s="6">
        <v>7</v>
      </c>
      <c r="O47" s="70"/>
      <c r="P47" s="4">
        <v>7</v>
      </c>
      <c r="Q47" s="70"/>
      <c r="R47" s="4">
        <v>10</v>
      </c>
      <c r="S47" s="70"/>
      <c r="T47" s="4">
        <v>11</v>
      </c>
      <c r="U47" s="70"/>
      <c r="V47" s="4">
        <v>9</v>
      </c>
      <c r="W47" s="70"/>
      <c r="X47" s="4">
        <v>8</v>
      </c>
      <c r="Y47" s="70"/>
      <c r="Z47" s="4">
        <v>7</v>
      </c>
      <c r="AA47" s="70"/>
      <c r="AB47" s="4">
        <v>6</v>
      </c>
      <c r="AC47" s="70"/>
      <c r="AD47" s="4">
        <v>6</v>
      </c>
      <c r="AE47" s="70"/>
      <c r="AF47" s="4">
        <v>6</v>
      </c>
      <c r="AG47" s="70"/>
      <c r="AH47" s="6">
        <v>6</v>
      </c>
      <c r="AI47" s="70"/>
    </row>
    <row r="48" spans="1:457" s="8" customFormat="1" ht="27" customHeight="1" x14ac:dyDescent="0.25">
      <c r="A48" s="175"/>
      <c r="B48" s="130" t="s">
        <v>426</v>
      </c>
      <c r="C48" s="32" t="s">
        <v>437</v>
      </c>
      <c r="D48" s="3">
        <v>0</v>
      </c>
      <c r="E48" s="177">
        <f>SUM(D48:D50)</f>
        <v>2</v>
      </c>
      <c r="F48" s="3">
        <v>0</v>
      </c>
      <c r="G48" s="71">
        <f>SUM(F48:F50)</f>
        <v>2</v>
      </c>
      <c r="H48" s="3">
        <v>0</v>
      </c>
      <c r="I48" s="71">
        <f>SUM(H48:H50)</f>
        <v>2</v>
      </c>
      <c r="J48" s="3">
        <v>0</v>
      </c>
      <c r="K48" s="71">
        <f>SUM(J48:J50)</f>
        <v>3</v>
      </c>
      <c r="L48" s="3">
        <v>0</v>
      </c>
      <c r="M48" s="71">
        <f>SUM(L48:L50)</f>
        <v>2</v>
      </c>
      <c r="N48" s="5">
        <v>0</v>
      </c>
      <c r="O48" s="72">
        <v>2</v>
      </c>
      <c r="P48" s="3">
        <v>0</v>
      </c>
      <c r="Q48" s="72">
        <v>3</v>
      </c>
      <c r="R48" s="3">
        <v>0</v>
      </c>
      <c r="S48" s="72">
        <v>2</v>
      </c>
      <c r="T48" s="3">
        <v>0</v>
      </c>
      <c r="U48" s="72">
        <f>SUM(T48:T50)</f>
        <v>3</v>
      </c>
      <c r="V48" s="3">
        <v>0</v>
      </c>
      <c r="W48" s="72">
        <v>3</v>
      </c>
      <c r="X48" s="3">
        <v>0</v>
      </c>
      <c r="Y48" s="72">
        <f>SUM(X48:X50)</f>
        <v>3</v>
      </c>
      <c r="Z48" s="3">
        <v>0</v>
      </c>
      <c r="AA48" s="72">
        <v>3</v>
      </c>
      <c r="AB48" s="3">
        <v>0</v>
      </c>
      <c r="AC48" s="72">
        <v>2</v>
      </c>
      <c r="AD48" s="3">
        <v>0</v>
      </c>
      <c r="AE48" s="72">
        <v>2</v>
      </c>
      <c r="AF48" s="3">
        <v>0</v>
      </c>
      <c r="AG48" s="72">
        <v>3</v>
      </c>
      <c r="AH48" s="5">
        <v>1</v>
      </c>
      <c r="AI48" s="72">
        <v>3</v>
      </c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</row>
    <row r="49" spans="1:457" s="8" customFormat="1" ht="27" customHeight="1" x14ac:dyDescent="0.25">
      <c r="A49" s="175"/>
      <c r="B49" s="131"/>
      <c r="C49" s="32" t="s">
        <v>436</v>
      </c>
      <c r="D49" s="3">
        <v>1</v>
      </c>
      <c r="E49" s="178"/>
      <c r="F49" s="3">
        <v>1</v>
      </c>
      <c r="G49" s="71"/>
      <c r="H49" s="3">
        <v>1</v>
      </c>
      <c r="I49" s="71"/>
      <c r="J49" s="3">
        <v>1</v>
      </c>
      <c r="K49" s="71"/>
      <c r="L49" s="3">
        <v>0</v>
      </c>
      <c r="M49" s="71"/>
      <c r="N49" s="3">
        <v>0</v>
      </c>
      <c r="O49" s="72"/>
      <c r="P49" s="3">
        <v>0</v>
      </c>
      <c r="Q49" s="72"/>
      <c r="R49" s="3">
        <v>0</v>
      </c>
      <c r="S49" s="72"/>
      <c r="T49" s="3">
        <v>1</v>
      </c>
      <c r="U49" s="72"/>
      <c r="V49" s="3">
        <v>1</v>
      </c>
      <c r="W49" s="72"/>
      <c r="X49" s="3">
        <v>1</v>
      </c>
      <c r="Y49" s="72"/>
      <c r="Z49" s="3">
        <v>1</v>
      </c>
      <c r="AA49" s="72"/>
      <c r="AB49" s="3">
        <v>1</v>
      </c>
      <c r="AC49" s="72"/>
      <c r="AD49" s="3">
        <v>1</v>
      </c>
      <c r="AE49" s="72"/>
      <c r="AF49" s="3">
        <v>2</v>
      </c>
      <c r="AG49" s="72"/>
      <c r="AH49" s="5">
        <v>2</v>
      </c>
      <c r="AI49" s="72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</row>
    <row r="50" spans="1:457" s="8" customFormat="1" ht="27" customHeight="1" x14ac:dyDescent="0.25">
      <c r="A50" s="175"/>
      <c r="B50" s="131"/>
      <c r="C50" s="32" t="s">
        <v>468</v>
      </c>
      <c r="D50" s="3">
        <v>1</v>
      </c>
      <c r="E50" s="179"/>
      <c r="F50" s="3">
        <v>1</v>
      </c>
      <c r="G50" s="71"/>
      <c r="H50" s="3">
        <v>1</v>
      </c>
      <c r="I50" s="71"/>
      <c r="J50" s="3">
        <v>2</v>
      </c>
      <c r="K50" s="71"/>
      <c r="L50" s="3">
        <v>2</v>
      </c>
      <c r="M50" s="71"/>
      <c r="N50" s="5">
        <v>2</v>
      </c>
      <c r="O50" s="72"/>
      <c r="P50" s="3">
        <v>3</v>
      </c>
      <c r="Q50" s="72"/>
      <c r="R50" s="3">
        <v>2</v>
      </c>
      <c r="S50" s="72"/>
      <c r="T50" s="3">
        <v>2</v>
      </c>
      <c r="U50" s="72"/>
      <c r="V50" s="3">
        <v>2</v>
      </c>
      <c r="W50" s="72"/>
      <c r="X50" s="3">
        <v>2</v>
      </c>
      <c r="Y50" s="72"/>
      <c r="Z50" s="3">
        <v>2</v>
      </c>
      <c r="AA50" s="72"/>
      <c r="AB50" s="3">
        <v>1</v>
      </c>
      <c r="AC50" s="72"/>
      <c r="AD50" s="3">
        <v>1</v>
      </c>
      <c r="AE50" s="72"/>
      <c r="AF50" s="3">
        <v>1</v>
      </c>
      <c r="AG50" s="72"/>
      <c r="AH50" s="5">
        <v>0</v>
      </c>
      <c r="AI50" s="72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</row>
    <row r="51" spans="1:457" s="1" customFormat="1" ht="27" customHeight="1" x14ac:dyDescent="0.25">
      <c r="A51" s="175"/>
      <c r="B51" s="112" t="s">
        <v>486</v>
      </c>
      <c r="C51" s="33" t="s">
        <v>437</v>
      </c>
      <c r="D51" s="4">
        <v>95</v>
      </c>
      <c r="E51" s="180">
        <f>SUM(D51:D54)</f>
        <v>237</v>
      </c>
      <c r="F51" s="4">
        <v>99</v>
      </c>
      <c r="G51" s="73">
        <f>SUM(F51:F54)</f>
        <v>232</v>
      </c>
      <c r="H51" s="4">
        <v>73</v>
      </c>
      <c r="I51" s="73">
        <f>SUM(H51:H54)</f>
        <v>190</v>
      </c>
      <c r="J51" s="4">
        <v>73</v>
      </c>
      <c r="K51" s="73">
        <f>SUM(J51:J54)</f>
        <v>184</v>
      </c>
      <c r="L51" s="4">
        <v>70</v>
      </c>
      <c r="M51" s="73">
        <f>SUM(L51:L54)</f>
        <v>172</v>
      </c>
      <c r="N51" s="6">
        <v>73</v>
      </c>
      <c r="O51" s="70">
        <v>173</v>
      </c>
      <c r="P51" s="4">
        <v>59</v>
      </c>
      <c r="Q51" s="70">
        <v>148</v>
      </c>
      <c r="R51" s="4">
        <v>61</v>
      </c>
      <c r="S51" s="70">
        <v>149</v>
      </c>
      <c r="T51" s="4">
        <v>49</v>
      </c>
      <c r="U51" s="70">
        <f>SUM(T51:T54)</f>
        <v>135</v>
      </c>
      <c r="V51" s="4">
        <v>54</v>
      </c>
      <c r="W51" s="70">
        <v>146</v>
      </c>
      <c r="X51" s="4">
        <v>26</v>
      </c>
      <c r="Y51" s="70">
        <f>SUM(X51:X53)</f>
        <v>109</v>
      </c>
      <c r="Z51" s="4">
        <v>30</v>
      </c>
      <c r="AA51" s="70">
        <v>114</v>
      </c>
      <c r="AB51" s="4">
        <v>9</v>
      </c>
      <c r="AC51" s="70">
        <v>82</v>
      </c>
      <c r="AD51" s="4">
        <v>9</v>
      </c>
      <c r="AE51" s="70">
        <v>81</v>
      </c>
      <c r="AF51" s="4">
        <v>1</v>
      </c>
      <c r="AG51" s="70">
        <v>73</v>
      </c>
      <c r="AH51" s="6">
        <v>1</v>
      </c>
      <c r="AI51" s="70">
        <v>64</v>
      </c>
    </row>
    <row r="52" spans="1:457" s="1" customFormat="1" ht="27" customHeight="1" x14ac:dyDescent="0.25">
      <c r="A52" s="175"/>
      <c r="B52" s="113"/>
      <c r="C52" s="33" t="s">
        <v>436</v>
      </c>
      <c r="D52" s="4">
        <v>92</v>
      </c>
      <c r="E52" s="181"/>
      <c r="F52" s="4">
        <v>84</v>
      </c>
      <c r="G52" s="73"/>
      <c r="H52" s="4">
        <v>74</v>
      </c>
      <c r="I52" s="73"/>
      <c r="J52" s="4">
        <v>70</v>
      </c>
      <c r="K52" s="73"/>
      <c r="L52" s="4">
        <v>55</v>
      </c>
      <c r="M52" s="73"/>
      <c r="N52" s="4">
        <v>50</v>
      </c>
      <c r="O52" s="70"/>
      <c r="P52" s="4">
        <v>39</v>
      </c>
      <c r="Q52" s="70"/>
      <c r="R52" s="4">
        <v>38</v>
      </c>
      <c r="S52" s="70"/>
      <c r="T52" s="4">
        <v>40</v>
      </c>
      <c r="U52" s="70"/>
      <c r="V52" s="4">
        <v>45</v>
      </c>
      <c r="W52" s="70"/>
      <c r="X52" s="4">
        <v>40</v>
      </c>
      <c r="Y52" s="70"/>
      <c r="Z52" s="4">
        <v>46</v>
      </c>
      <c r="AA52" s="70"/>
      <c r="AB52" s="4">
        <v>37</v>
      </c>
      <c r="AC52" s="70"/>
      <c r="AD52" s="4">
        <v>35</v>
      </c>
      <c r="AE52" s="70"/>
      <c r="AF52" s="4">
        <v>40</v>
      </c>
      <c r="AG52" s="70"/>
      <c r="AH52" s="6">
        <v>33</v>
      </c>
      <c r="AI52" s="70"/>
    </row>
    <row r="53" spans="1:457" s="1" customFormat="1" ht="27" customHeight="1" x14ac:dyDescent="0.25">
      <c r="A53" s="175"/>
      <c r="B53" s="113"/>
      <c r="C53" s="33" t="s">
        <v>468</v>
      </c>
      <c r="D53" s="4">
        <v>50</v>
      </c>
      <c r="E53" s="181"/>
      <c r="F53" s="4">
        <v>49</v>
      </c>
      <c r="G53" s="73"/>
      <c r="H53" s="4">
        <v>43</v>
      </c>
      <c r="I53" s="73"/>
      <c r="J53" s="4">
        <v>41</v>
      </c>
      <c r="K53" s="73"/>
      <c r="L53" s="4">
        <v>47</v>
      </c>
      <c r="M53" s="73"/>
      <c r="N53" s="6">
        <v>50</v>
      </c>
      <c r="O53" s="70"/>
      <c r="P53" s="4">
        <v>49</v>
      </c>
      <c r="Q53" s="70"/>
      <c r="R53" s="4">
        <v>49</v>
      </c>
      <c r="S53" s="70"/>
      <c r="T53" s="4">
        <v>45</v>
      </c>
      <c r="U53" s="70"/>
      <c r="V53" s="4">
        <v>46</v>
      </c>
      <c r="W53" s="70"/>
      <c r="X53" s="4">
        <v>43</v>
      </c>
      <c r="Y53" s="70"/>
      <c r="Z53" s="4">
        <v>38</v>
      </c>
      <c r="AA53" s="70"/>
      <c r="AB53" s="4">
        <v>36</v>
      </c>
      <c r="AC53" s="70"/>
      <c r="AD53" s="4">
        <v>37</v>
      </c>
      <c r="AE53" s="70"/>
      <c r="AF53" s="4">
        <v>32</v>
      </c>
      <c r="AG53" s="70"/>
      <c r="AH53" s="6">
        <v>30</v>
      </c>
      <c r="AI53" s="70"/>
    </row>
    <row r="54" spans="1:457" s="1" customFormat="1" ht="27" customHeight="1" x14ac:dyDescent="0.25">
      <c r="A54" s="175"/>
      <c r="B54" s="113"/>
      <c r="C54" s="33" t="s">
        <v>479</v>
      </c>
      <c r="D54" s="4">
        <v>0</v>
      </c>
      <c r="E54" s="182"/>
      <c r="F54" s="4">
        <v>0</v>
      </c>
      <c r="G54" s="73"/>
      <c r="H54" s="4">
        <v>0</v>
      </c>
      <c r="I54" s="73"/>
      <c r="J54" s="4">
        <v>0</v>
      </c>
      <c r="K54" s="73"/>
      <c r="L54" s="4">
        <v>0</v>
      </c>
      <c r="M54" s="73"/>
      <c r="N54" s="6">
        <v>0</v>
      </c>
      <c r="O54" s="70"/>
      <c r="P54" s="4">
        <v>1</v>
      </c>
      <c r="Q54" s="70"/>
      <c r="R54" s="4">
        <v>1</v>
      </c>
      <c r="S54" s="70"/>
      <c r="T54" s="4">
        <v>1</v>
      </c>
      <c r="U54" s="70"/>
      <c r="V54" s="4">
        <v>1</v>
      </c>
      <c r="W54" s="70"/>
      <c r="X54" s="4">
        <v>0</v>
      </c>
      <c r="Y54" s="70"/>
      <c r="Z54" s="4">
        <v>0</v>
      </c>
      <c r="AA54" s="70"/>
      <c r="AB54" s="4">
        <v>0</v>
      </c>
      <c r="AC54" s="70"/>
      <c r="AD54" s="4">
        <v>0</v>
      </c>
      <c r="AE54" s="70"/>
      <c r="AF54" s="4">
        <v>0</v>
      </c>
      <c r="AG54" s="70"/>
      <c r="AH54" s="6">
        <v>0</v>
      </c>
      <c r="AI54" s="70"/>
    </row>
    <row r="55" spans="1:457" s="11" customFormat="1" ht="27" customHeight="1" x14ac:dyDescent="0.25">
      <c r="A55" s="175"/>
      <c r="B55" s="23" t="s">
        <v>487</v>
      </c>
      <c r="C55" s="32" t="s">
        <v>437</v>
      </c>
      <c r="D55" s="3">
        <v>1</v>
      </c>
      <c r="E55" s="60">
        <f>SUM(D55)</f>
        <v>1</v>
      </c>
      <c r="F55" s="3">
        <v>1</v>
      </c>
      <c r="G55" s="58">
        <f>SUM(F55)</f>
        <v>1</v>
      </c>
      <c r="H55" s="3">
        <v>1</v>
      </c>
      <c r="I55" s="58">
        <f>SUM(H55)</f>
        <v>1</v>
      </c>
      <c r="J55" s="3">
        <v>1</v>
      </c>
      <c r="K55" s="58">
        <f>SUM(J55)</f>
        <v>1</v>
      </c>
      <c r="L55" s="3">
        <v>1</v>
      </c>
      <c r="M55" s="58">
        <f>SUM(L55)</f>
        <v>1</v>
      </c>
      <c r="N55" s="5">
        <v>1</v>
      </c>
      <c r="O55" s="9">
        <v>1</v>
      </c>
      <c r="P55" s="45">
        <v>1</v>
      </c>
      <c r="Q55" s="17">
        <v>1</v>
      </c>
      <c r="R55" s="45">
        <v>1</v>
      </c>
      <c r="S55" s="17">
        <v>1</v>
      </c>
      <c r="T55" s="45">
        <v>1</v>
      </c>
      <c r="U55" s="17">
        <f>SUM(T55)</f>
        <v>1</v>
      </c>
      <c r="V55" s="45">
        <v>1</v>
      </c>
      <c r="W55" s="17">
        <v>1</v>
      </c>
      <c r="X55" s="45">
        <v>1</v>
      </c>
      <c r="Y55" s="17">
        <f>SUM(X55)</f>
        <v>1</v>
      </c>
      <c r="Z55" s="45">
        <v>1</v>
      </c>
      <c r="AA55" s="17">
        <v>1</v>
      </c>
      <c r="AB55" s="45">
        <v>0</v>
      </c>
      <c r="AC55" s="17">
        <v>0</v>
      </c>
      <c r="AD55" s="45">
        <v>0</v>
      </c>
      <c r="AE55" s="17">
        <v>0</v>
      </c>
      <c r="AF55" s="45">
        <v>0</v>
      </c>
      <c r="AG55" s="17">
        <v>0</v>
      </c>
      <c r="AH55" s="16">
        <v>0</v>
      </c>
      <c r="AI55" s="17">
        <v>0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</row>
    <row r="56" spans="1:457" s="1" customFormat="1" ht="27" customHeight="1" x14ac:dyDescent="0.25">
      <c r="A56" s="175"/>
      <c r="B56" s="112" t="s">
        <v>488</v>
      </c>
      <c r="C56" s="33" t="s">
        <v>437</v>
      </c>
      <c r="D56" s="4">
        <v>3</v>
      </c>
      <c r="E56" s="180">
        <f>SUM(D56:D58)</f>
        <v>6</v>
      </c>
      <c r="F56" s="4">
        <v>3</v>
      </c>
      <c r="G56" s="73">
        <f>SUM(F56:F58)</f>
        <v>6</v>
      </c>
      <c r="H56" s="4">
        <v>2</v>
      </c>
      <c r="I56" s="73">
        <f>SUM(H56:H58)</f>
        <v>5</v>
      </c>
      <c r="J56" s="4">
        <v>3</v>
      </c>
      <c r="K56" s="73">
        <f>SUM(J56:J58)</f>
        <v>6</v>
      </c>
      <c r="L56" s="4">
        <v>3</v>
      </c>
      <c r="M56" s="73">
        <f>SUM(L56:L58)</f>
        <v>4</v>
      </c>
      <c r="N56" s="6">
        <v>3</v>
      </c>
      <c r="O56" s="70">
        <v>5</v>
      </c>
      <c r="P56" s="4">
        <v>3</v>
      </c>
      <c r="Q56" s="70">
        <v>6</v>
      </c>
      <c r="R56" s="4">
        <v>3</v>
      </c>
      <c r="S56" s="70">
        <v>6</v>
      </c>
      <c r="T56" s="4">
        <v>3</v>
      </c>
      <c r="U56" s="70">
        <f>SUM(T56:T58)</f>
        <v>7</v>
      </c>
      <c r="V56" s="4">
        <v>3</v>
      </c>
      <c r="W56" s="70">
        <v>7</v>
      </c>
      <c r="X56" s="4">
        <v>4</v>
      </c>
      <c r="Y56" s="70">
        <f>SUM(X56:X58)</f>
        <v>7</v>
      </c>
      <c r="Z56" s="4">
        <v>3</v>
      </c>
      <c r="AA56" s="70">
        <v>7</v>
      </c>
      <c r="AB56" s="4">
        <v>5</v>
      </c>
      <c r="AC56" s="70">
        <v>9</v>
      </c>
      <c r="AD56" s="4">
        <v>5</v>
      </c>
      <c r="AE56" s="70">
        <v>9</v>
      </c>
      <c r="AF56" s="4">
        <v>5</v>
      </c>
      <c r="AG56" s="70">
        <v>8</v>
      </c>
      <c r="AH56" s="6">
        <v>5</v>
      </c>
      <c r="AI56" s="70">
        <v>8</v>
      </c>
    </row>
    <row r="57" spans="1:457" s="1" customFormat="1" ht="27" customHeight="1" x14ac:dyDescent="0.25">
      <c r="A57" s="175"/>
      <c r="B57" s="113"/>
      <c r="C57" s="33" t="s">
        <v>436</v>
      </c>
      <c r="D57" s="4">
        <v>3</v>
      </c>
      <c r="E57" s="181"/>
      <c r="F57" s="4">
        <v>3</v>
      </c>
      <c r="G57" s="73"/>
      <c r="H57" s="4">
        <v>2</v>
      </c>
      <c r="I57" s="73"/>
      <c r="J57" s="4">
        <v>2</v>
      </c>
      <c r="K57" s="73"/>
      <c r="L57" s="4">
        <v>0</v>
      </c>
      <c r="M57" s="73"/>
      <c r="N57" s="4">
        <v>1</v>
      </c>
      <c r="O57" s="70"/>
      <c r="P57" s="4">
        <v>2</v>
      </c>
      <c r="Q57" s="70"/>
      <c r="R57" s="4">
        <v>2</v>
      </c>
      <c r="S57" s="70"/>
      <c r="T57" s="4">
        <v>3</v>
      </c>
      <c r="U57" s="70"/>
      <c r="V57" s="4">
        <v>3</v>
      </c>
      <c r="W57" s="70"/>
      <c r="X57" s="4">
        <v>2</v>
      </c>
      <c r="Y57" s="70"/>
      <c r="Z57" s="4">
        <v>3</v>
      </c>
      <c r="AA57" s="70"/>
      <c r="AB57" s="4">
        <v>3</v>
      </c>
      <c r="AC57" s="70"/>
      <c r="AD57" s="4">
        <v>3</v>
      </c>
      <c r="AE57" s="70"/>
      <c r="AF57" s="4">
        <v>2</v>
      </c>
      <c r="AG57" s="70"/>
      <c r="AH57" s="6">
        <v>3</v>
      </c>
      <c r="AI57" s="70"/>
    </row>
    <row r="58" spans="1:457" s="1" customFormat="1" ht="27" customHeight="1" x14ac:dyDescent="0.25">
      <c r="A58" s="175"/>
      <c r="B58" s="113"/>
      <c r="C58" s="33" t="s">
        <v>468</v>
      </c>
      <c r="D58" s="4">
        <v>0</v>
      </c>
      <c r="E58" s="182"/>
      <c r="F58" s="4">
        <v>0</v>
      </c>
      <c r="G58" s="73"/>
      <c r="H58" s="4">
        <v>1</v>
      </c>
      <c r="I58" s="73"/>
      <c r="J58" s="4">
        <v>1</v>
      </c>
      <c r="K58" s="73"/>
      <c r="L58" s="4">
        <v>1</v>
      </c>
      <c r="M58" s="73"/>
      <c r="N58" s="6">
        <v>1</v>
      </c>
      <c r="O58" s="70"/>
      <c r="P58" s="4">
        <v>1</v>
      </c>
      <c r="Q58" s="70"/>
      <c r="R58" s="4">
        <v>1</v>
      </c>
      <c r="S58" s="70"/>
      <c r="T58" s="4">
        <v>1</v>
      </c>
      <c r="U58" s="70"/>
      <c r="V58" s="4">
        <v>1</v>
      </c>
      <c r="W58" s="70"/>
      <c r="X58" s="4">
        <v>1</v>
      </c>
      <c r="Y58" s="70"/>
      <c r="Z58" s="4">
        <v>1</v>
      </c>
      <c r="AA58" s="70"/>
      <c r="AB58" s="4">
        <v>1</v>
      </c>
      <c r="AC58" s="70"/>
      <c r="AD58" s="4">
        <v>1</v>
      </c>
      <c r="AE58" s="70"/>
      <c r="AF58" s="4">
        <v>1</v>
      </c>
      <c r="AG58" s="70"/>
      <c r="AH58" s="6">
        <v>0</v>
      </c>
      <c r="AI58" s="70"/>
    </row>
    <row r="59" spans="1:457" s="8" customFormat="1" ht="27" customHeight="1" x14ac:dyDescent="0.25">
      <c r="A59" s="175"/>
      <c r="B59" s="50" t="s">
        <v>489</v>
      </c>
      <c r="C59" s="32" t="s">
        <v>437</v>
      </c>
      <c r="D59" s="3">
        <v>0</v>
      </c>
      <c r="E59" s="60">
        <f>SUM(D59)</f>
        <v>0</v>
      </c>
      <c r="F59" s="3">
        <v>0</v>
      </c>
      <c r="G59" s="58">
        <f>SUM(F59)</f>
        <v>0</v>
      </c>
      <c r="H59" s="3">
        <v>0</v>
      </c>
      <c r="I59" s="58">
        <f>SUM(H59)</f>
        <v>0</v>
      </c>
      <c r="J59" s="3">
        <v>0</v>
      </c>
      <c r="K59" s="58">
        <f>SUM(J59)</f>
        <v>0</v>
      </c>
      <c r="L59" s="3">
        <v>0</v>
      </c>
      <c r="M59" s="58">
        <v>0</v>
      </c>
      <c r="N59" s="5">
        <v>0</v>
      </c>
      <c r="O59" s="9">
        <v>0</v>
      </c>
      <c r="P59" s="3">
        <v>0</v>
      </c>
      <c r="Q59" s="9">
        <v>0</v>
      </c>
      <c r="R59" s="3">
        <v>0</v>
      </c>
      <c r="S59" s="9">
        <v>0</v>
      </c>
      <c r="T59" s="3">
        <v>0</v>
      </c>
      <c r="U59" s="9">
        <f>SUM(T59)</f>
        <v>0</v>
      </c>
      <c r="V59" s="3">
        <v>0</v>
      </c>
      <c r="W59" s="9">
        <v>0</v>
      </c>
      <c r="X59" s="3">
        <v>0</v>
      </c>
      <c r="Y59" s="9">
        <v>0</v>
      </c>
      <c r="Z59" s="3">
        <v>0</v>
      </c>
      <c r="AA59" s="9">
        <v>0</v>
      </c>
      <c r="AB59" s="3">
        <v>0</v>
      </c>
      <c r="AC59" s="9">
        <v>0</v>
      </c>
      <c r="AD59" s="3">
        <v>0</v>
      </c>
      <c r="AE59" s="9">
        <v>0</v>
      </c>
      <c r="AF59" s="3">
        <v>1</v>
      </c>
      <c r="AG59" s="9">
        <v>1</v>
      </c>
      <c r="AH59" s="5">
        <v>1</v>
      </c>
      <c r="AI59" s="9">
        <v>1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</row>
    <row r="60" spans="1:457" s="10" customFormat="1" ht="27" customHeight="1" x14ac:dyDescent="0.25">
      <c r="A60" s="175"/>
      <c r="B60" s="164" t="s">
        <v>490</v>
      </c>
      <c r="C60" s="34" t="s">
        <v>491</v>
      </c>
      <c r="D60" s="12">
        <v>1</v>
      </c>
      <c r="E60" s="183">
        <f>SUM(D60:D61)</f>
        <v>3</v>
      </c>
      <c r="F60" s="12">
        <v>1</v>
      </c>
      <c r="G60" s="94">
        <f>SUM(F60:F61)</f>
        <v>3</v>
      </c>
      <c r="H60" s="12">
        <v>1</v>
      </c>
      <c r="I60" s="94">
        <f>SUM(H60:H61)</f>
        <v>4</v>
      </c>
      <c r="J60" s="12">
        <v>2</v>
      </c>
      <c r="K60" s="94">
        <f>SUM(J60:J61)</f>
        <v>5</v>
      </c>
      <c r="L60" s="12">
        <v>2</v>
      </c>
      <c r="M60" s="94">
        <f>SUM(L60:L61)</f>
        <v>5</v>
      </c>
      <c r="N60" s="12">
        <v>3</v>
      </c>
      <c r="O60" s="94">
        <v>6</v>
      </c>
      <c r="P60" s="12">
        <v>1</v>
      </c>
      <c r="Q60" s="123">
        <v>4</v>
      </c>
      <c r="R60" s="12">
        <v>1</v>
      </c>
      <c r="S60" s="123">
        <v>5</v>
      </c>
      <c r="T60" s="12">
        <v>2</v>
      </c>
      <c r="U60" s="123">
        <f>SUM(T60:T61)</f>
        <v>5</v>
      </c>
      <c r="V60" s="12">
        <v>2</v>
      </c>
      <c r="W60" s="123">
        <v>5</v>
      </c>
      <c r="X60" s="12">
        <v>3</v>
      </c>
      <c r="Y60" s="123">
        <f>SUM(X60:X61)</f>
        <v>5</v>
      </c>
      <c r="Z60" s="12">
        <v>2</v>
      </c>
      <c r="AA60" s="123">
        <v>4</v>
      </c>
      <c r="AB60" s="12">
        <v>1</v>
      </c>
      <c r="AC60" s="123">
        <v>4</v>
      </c>
      <c r="AD60" s="12">
        <v>2</v>
      </c>
      <c r="AE60" s="123">
        <v>6</v>
      </c>
      <c r="AF60" s="12">
        <v>2</v>
      </c>
      <c r="AG60" s="123">
        <v>6</v>
      </c>
      <c r="AH60" s="13">
        <v>2</v>
      </c>
      <c r="AI60" s="123">
        <v>6</v>
      </c>
    </row>
    <row r="61" spans="1:457" s="10" customFormat="1" ht="27" customHeight="1" x14ac:dyDescent="0.25">
      <c r="A61" s="175"/>
      <c r="B61" s="165"/>
      <c r="C61" s="34" t="s">
        <v>492</v>
      </c>
      <c r="D61" s="12">
        <v>2</v>
      </c>
      <c r="E61" s="184"/>
      <c r="F61" s="12">
        <v>2</v>
      </c>
      <c r="G61" s="94"/>
      <c r="H61" s="12">
        <v>3</v>
      </c>
      <c r="I61" s="94"/>
      <c r="J61" s="12">
        <v>3</v>
      </c>
      <c r="K61" s="94"/>
      <c r="L61" s="12">
        <v>3</v>
      </c>
      <c r="M61" s="94"/>
      <c r="N61" s="13">
        <v>3</v>
      </c>
      <c r="O61" s="94"/>
      <c r="P61" s="12">
        <v>3</v>
      </c>
      <c r="Q61" s="123"/>
      <c r="R61" s="12">
        <v>4</v>
      </c>
      <c r="S61" s="123"/>
      <c r="T61" s="12">
        <v>3</v>
      </c>
      <c r="U61" s="123"/>
      <c r="V61" s="12">
        <v>3</v>
      </c>
      <c r="W61" s="123"/>
      <c r="X61" s="12">
        <v>2</v>
      </c>
      <c r="Y61" s="123"/>
      <c r="Z61" s="12">
        <v>2</v>
      </c>
      <c r="AA61" s="123"/>
      <c r="AB61" s="12">
        <v>3</v>
      </c>
      <c r="AC61" s="123"/>
      <c r="AD61" s="12">
        <v>4</v>
      </c>
      <c r="AE61" s="123"/>
      <c r="AF61" s="12">
        <v>4</v>
      </c>
      <c r="AG61" s="123"/>
      <c r="AH61" s="13">
        <v>4</v>
      </c>
      <c r="AI61" s="123"/>
    </row>
    <row r="62" spans="1:457" s="10" customFormat="1" ht="27" customHeight="1" x14ac:dyDescent="0.25">
      <c r="A62" s="175"/>
      <c r="B62" s="130" t="s">
        <v>493</v>
      </c>
      <c r="C62" s="32" t="s">
        <v>436</v>
      </c>
      <c r="D62" s="3">
        <v>0</v>
      </c>
      <c r="E62" s="177">
        <f>SUM(D62:D63)</f>
        <v>0</v>
      </c>
      <c r="F62" s="3">
        <v>0</v>
      </c>
      <c r="G62" s="71">
        <f>SUM(F62:F63)</f>
        <v>0</v>
      </c>
      <c r="H62" s="3">
        <v>1</v>
      </c>
      <c r="I62" s="71">
        <f>SUM(H62:H63)</f>
        <v>1</v>
      </c>
      <c r="J62" s="3">
        <v>1</v>
      </c>
      <c r="K62" s="71">
        <f>SUM(J62:J63)</f>
        <v>1</v>
      </c>
      <c r="L62" s="3">
        <v>1</v>
      </c>
      <c r="M62" s="71">
        <f>SUM(L62:L63)</f>
        <v>1</v>
      </c>
      <c r="N62" s="3">
        <v>1</v>
      </c>
      <c r="O62" s="71">
        <v>2</v>
      </c>
      <c r="P62" s="45">
        <v>1</v>
      </c>
      <c r="Q62" s="163">
        <v>2</v>
      </c>
      <c r="R62" s="45">
        <v>1</v>
      </c>
      <c r="S62" s="163">
        <v>2</v>
      </c>
      <c r="T62" s="45">
        <v>0</v>
      </c>
      <c r="U62" s="72">
        <f>SUM(T63)</f>
        <v>1</v>
      </c>
      <c r="V62" s="45">
        <v>0</v>
      </c>
      <c r="W62" s="72">
        <v>1</v>
      </c>
      <c r="X62" s="45">
        <v>0</v>
      </c>
      <c r="Y62" s="72">
        <f>SUM(X63)</f>
        <v>1</v>
      </c>
      <c r="Z62" s="45">
        <v>0</v>
      </c>
      <c r="AA62" s="72">
        <v>1</v>
      </c>
      <c r="AB62" s="45">
        <v>0</v>
      </c>
      <c r="AC62" s="72">
        <v>1</v>
      </c>
      <c r="AD62" s="45">
        <v>0</v>
      </c>
      <c r="AE62" s="72">
        <v>1</v>
      </c>
      <c r="AF62" s="45">
        <v>0</v>
      </c>
      <c r="AG62" s="72">
        <v>1</v>
      </c>
      <c r="AH62" s="16">
        <v>0</v>
      </c>
      <c r="AI62" s="72">
        <v>1</v>
      </c>
    </row>
    <row r="63" spans="1:457" s="8" customFormat="1" ht="27" customHeight="1" x14ac:dyDescent="0.25">
      <c r="A63" s="175"/>
      <c r="B63" s="131"/>
      <c r="C63" s="32" t="s">
        <v>468</v>
      </c>
      <c r="D63" s="3">
        <v>0</v>
      </c>
      <c r="E63" s="179"/>
      <c r="F63" s="3">
        <v>0</v>
      </c>
      <c r="G63" s="71"/>
      <c r="H63" s="3">
        <v>0</v>
      </c>
      <c r="I63" s="71"/>
      <c r="J63" s="3">
        <v>0</v>
      </c>
      <c r="K63" s="71"/>
      <c r="L63" s="3">
        <v>0</v>
      </c>
      <c r="M63" s="71"/>
      <c r="N63" s="5">
        <v>1</v>
      </c>
      <c r="O63" s="71"/>
      <c r="P63" s="3">
        <v>1</v>
      </c>
      <c r="Q63" s="163"/>
      <c r="R63" s="3">
        <v>1</v>
      </c>
      <c r="S63" s="163"/>
      <c r="T63" s="3">
        <v>1</v>
      </c>
      <c r="U63" s="72"/>
      <c r="V63" s="3">
        <v>1</v>
      </c>
      <c r="W63" s="72"/>
      <c r="X63" s="3">
        <v>1</v>
      </c>
      <c r="Y63" s="72"/>
      <c r="Z63" s="3">
        <v>1</v>
      </c>
      <c r="AA63" s="72"/>
      <c r="AB63" s="3">
        <v>1</v>
      </c>
      <c r="AC63" s="72"/>
      <c r="AD63" s="3">
        <v>1</v>
      </c>
      <c r="AE63" s="72"/>
      <c r="AF63" s="3">
        <v>1</v>
      </c>
      <c r="AG63" s="72"/>
      <c r="AH63" s="5">
        <v>1</v>
      </c>
      <c r="AI63" s="72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</row>
    <row r="64" spans="1:457" s="8" customFormat="1" ht="27" customHeight="1" x14ac:dyDescent="0.25">
      <c r="A64" s="175"/>
      <c r="B64" s="51" t="s">
        <v>553</v>
      </c>
      <c r="C64" s="52" t="s">
        <v>491</v>
      </c>
      <c r="D64" s="54">
        <v>0</v>
      </c>
      <c r="E64" s="55">
        <f>SUM(D64)</f>
        <v>0</v>
      </c>
      <c r="F64" s="54">
        <v>0</v>
      </c>
      <c r="G64" s="55">
        <f>SUM(F64)</f>
        <v>0</v>
      </c>
      <c r="H64" s="54">
        <v>0</v>
      </c>
      <c r="I64" s="55">
        <f>SUM(H64)</f>
        <v>0</v>
      </c>
      <c r="J64" s="47">
        <v>1</v>
      </c>
      <c r="K64" s="63">
        <f>SUM(J64)</f>
        <v>1</v>
      </c>
      <c r="L64" s="47">
        <v>0</v>
      </c>
      <c r="M64" s="63">
        <v>0</v>
      </c>
      <c r="N64" s="44">
        <v>0</v>
      </c>
      <c r="O64" s="63">
        <v>0</v>
      </c>
      <c r="P64" s="47">
        <v>0</v>
      </c>
      <c r="Q64" s="68">
        <v>0</v>
      </c>
      <c r="R64" s="47">
        <v>0</v>
      </c>
      <c r="S64" s="68">
        <v>0</v>
      </c>
      <c r="T64" s="47">
        <v>0</v>
      </c>
      <c r="U64" s="64">
        <v>0</v>
      </c>
      <c r="V64" s="47">
        <v>0</v>
      </c>
      <c r="W64" s="64">
        <v>0</v>
      </c>
      <c r="X64" s="47">
        <v>0</v>
      </c>
      <c r="Y64" s="64">
        <v>0</v>
      </c>
      <c r="Z64" s="47">
        <v>0</v>
      </c>
      <c r="AA64" s="64">
        <v>0</v>
      </c>
      <c r="AB64" s="47">
        <v>0</v>
      </c>
      <c r="AC64" s="64">
        <v>0</v>
      </c>
      <c r="AD64" s="47">
        <v>0</v>
      </c>
      <c r="AE64" s="64">
        <v>0</v>
      </c>
      <c r="AF64" s="47">
        <v>0</v>
      </c>
      <c r="AG64" s="64">
        <v>0</v>
      </c>
      <c r="AH64" s="44">
        <v>0</v>
      </c>
      <c r="AI64" s="64">
        <v>0</v>
      </c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</row>
    <row r="65" spans="1:457" ht="27" customHeight="1" x14ac:dyDescent="0.25">
      <c r="A65" s="166" t="s">
        <v>494</v>
      </c>
      <c r="B65" s="167"/>
      <c r="C65" s="35" t="s">
        <v>454</v>
      </c>
      <c r="D65" s="15">
        <f>SUM(D4,D7,D10,D13,D20,D24,D27,D31,D34,D37,D40,D45,D48,D51,D55,D56,D59)</f>
        <v>420</v>
      </c>
      <c r="E65" s="185">
        <f>SUM(E4:E64)</f>
        <v>881</v>
      </c>
      <c r="F65" s="15">
        <v>438</v>
      </c>
      <c r="G65" s="95">
        <f>SUM(F65:F68)</f>
        <v>882</v>
      </c>
      <c r="H65" s="15">
        <f>SUM(H4,H7,H10,H13,H20,H24,H27,H31,H34,H37,H40,H45,H48,H51,H55,H56,H59)</f>
        <v>389</v>
      </c>
      <c r="I65" s="95">
        <f>SUM(I4:I64)</f>
        <v>825</v>
      </c>
      <c r="J65" s="15">
        <f>SUM(J4,J7,J10,J13,J20,J24,J27,J31,J34,J37,J40,J45,J48,J51,J55,J56,J59)</f>
        <v>401</v>
      </c>
      <c r="K65" s="95">
        <f>SUM(J4:J64)</f>
        <v>835</v>
      </c>
      <c r="L65" s="15">
        <f>SUM(L7,L10,L13,L20,L24,L27,L34,L37,L40,L45,L51,L55,L56)</f>
        <v>383</v>
      </c>
      <c r="M65" s="95">
        <f>SUM(L65:L68)</f>
        <v>802</v>
      </c>
      <c r="N65" s="14">
        <f>SUM(N59,N56,N55,N51,N48,N45,N40,N37,N34,N31,N27,N24,N20,N13,N10,N7,N4)</f>
        <v>399</v>
      </c>
      <c r="O65" s="127">
        <f>SUM(O4:O63)</f>
        <v>839</v>
      </c>
      <c r="P65" s="15">
        <v>349</v>
      </c>
      <c r="Q65" s="127">
        <v>776</v>
      </c>
      <c r="R65" s="15">
        <v>357</v>
      </c>
      <c r="S65" s="127">
        <v>825</v>
      </c>
      <c r="T65" s="15">
        <f>T59+T56+T55+T51+T48+T45+T40+T37+T34+T31+T27+T24+T20+T13</f>
        <v>271</v>
      </c>
      <c r="U65" s="127">
        <f>SUM(T65:T68)</f>
        <v>724</v>
      </c>
      <c r="V65" s="15">
        <v>299</v>
      </c>
      <c r="W65" s="127">
        <v>757</v>
      </c>
      <c r="X65" s="15">
        <f>SUM(X13+X20+X24+X27+X31+X34+X37+X40+X45+X48+X51+X56+X59+X55)</f>
        <v>184</v>
      </c>
      <c r="Y65" s="127">
        <v>610</v>
      </c>
      <c r="Z65" s="15">
        <v>191</v>
      </c>
      <c r="AA65" s="127">
        <v>619</v>
      </c>
      <c r="AB65" s="15">
        <f>AB13+AB20+AB24+AB27+AB31+AB34+AB40+AB45+AB48+AB51+AB59+AB56</f>
        <v>98</v>
      </c>
      <c r="AC65" s="127">
        <v>506</v>
      </c>
      <c r="AD65" s="15">
        <v>101</v>
      </c>
      <c r="AE65" s="127">
        <f>SUM(AD65:AD68)</f>
        <v>520</v>
      </c>
      <c r="AF65" s="15">
        <v>44</v>
      </c>
      <c r="AG65" s="127">
        <f>SUM(AF65:AF68)</f>
        <v>443</v>
      </c>
      <c r="AH65" s="14">
        <v>49</v>
      </c>
      <c r="AI65" s="127">
        <f>SUM(AH65:AH68)</f>
        <v>434</v>
      </c>
    </row>
    <row r="66" spans="1:457" ht="27" customHeight="1" x14ac:dyDescent="0.25">
      <c r="A66" s="168"/>
      <c r="B66" s="169"/>
      <c r="C66" s="35" t="s">
        <v>491</v>
      </c>
      <c r="D66" s="15">
        <f>SUM(D5,D8,D11,D14,D16,D18,D21,D25,D28,D32,D35,D38,D41,D43,D46,D49,D52,D57,D60,D62,D64)</f>
        <v>232</v>
      </c>
      <c r="E66" s="186"/>
      <c r="F66" s="15">
        <v>216</v>
      </c>
      <c r="G66" s="95"/>
      <c r="H66" s="15">
        <f>SUM(H5,H8,H11,H14,H16,H18,H21,H25,H28,H32,H35,H38,H41,H43,H46,H49,H52,H57,H60,H62,H64)</f>
        <v>205</v>
      </c>
      <c r="I66" s="95"/>
      <c r="J66" s="15">
        <f>SUM(J5,J8,J11,J14,J16,J18,J21,J25,J28,J32,J35,J38,J41,J43,J46,J49,J52,J57,J60,J62,J64)</f>
        <v>197</v>
      </c>
      <c r="K66" s="95"/>
      <c r="L66" s="15">
        <f>SUM(L62,L60,L52,L46,L43,L38,L35,L28,L25,L21,L18,L14,L11,L8)</f>
        <v>168</v>
      </c>
      <c r="M66" s="95"/>
      <c r="N66" s="15">
        <f>SUM(N5,N8,N11,N14,N18,N21,N25,N28,N32,N38,N44,N43,N46,N52,N57,N60,N62)</f>
        <v>173</v>
      </c>
      <c r="O66" s="127"/>
      <c r="P66" s="15">
        <v>153</v>
      </c>
      <c r="Q66" s="127"/>
      <c r="R66" s="15">
        <v>166</v>
      </c>
      <c r="S66" s="127"/>
      <c r="T66" s="15">
        <f>T60+T57+T52+T49+T46+T41+T38+T35+T32+T28+T25+T21+T16+T14+T11+T8</f>
        <v>146</v>
      </c>
      <c r="U66" s="127"/>
      <c r="V66" s="15">
        <v>153</v>
      </c>
      <c r="W66" s="127"/>
      <c r="X66" s="15">
        <f>SUM(X9+X11+X14+X16+X21+X25+X28+X32+X35+X38+X41+X46+X49+X52+X57+X60)</f>
        <v>130</v>
      </c>
      <c r="Y66" s="127"/>
      <c r="Z66" s="15">
        <v>139</v>
      </c>
      <c r="AA66" s="127"/>
      <c r="AB66" s="15">
        <f>AB9+AB11+AB14+AB21+AB25+AB28+AB35+AB38+AB41+AB46+AB49+AB52+AB57+AB60</f>
        <v>122</v>
      </c>
      <c r="AC66" s="127"/>
      <c r="AD66" s="15">
        <f>127+2</f>
        <v>129</v>
      </c>
      <c r="AE66" s="127"/>
      <c r="AF66" s="15">
        <f>126+2</f>
        <v>128</v>
      </c>
      <c r="AG66" s="127"/>
      <c r="AH66" s="14">
        <f>118+2</f>
        <v>120</v>
      </c>
      <c r="AI66" s="127"/>
    </row>
    <row r="67" spans="1:457" ht="27" customHeight="1" x14ac:dyDescent="0.25">
      <c r="A67" s="168"/>
      <c r="B67" s="169"/>
      <c r="C67" s="35" t="s">
        <v>492</v>
      </c>
      <c r="D67" s="15">
        <f>SUM(D6,D9,D12,D15,D17,D19,D22,D23,D26,D29,D33,D36,D39,D42,D44,D47,D50,D53,D58,D61,D63)</f>
        <v>225</v>
      </c>
      <c r="E67" s="186"/>
      <c r="F67" s="15">
        <v>225</v>
      </c>
      <c r="G67" s="95"/>
      <c r="H67" s="15">
        <f>SUM(H6,H9,H12,H15,H17,H19,H22,H23,H26,H29,H33,H36,H39,H42,H44,H47,H50,H53,H58,H61,H63)</f>
        <v>229</v>
      </c>
      <c r="I67" s="95"/>
      <c r="J67" s="15">
        <f>SUM(J6,J9,J12,J15,J17,J19,J22,J23,J26,J29,J33,J36,J39,J42,J44,J47,J50,J53,J58,J61,J63)</f>
        <v>236</v>
      </c>
      <c r="K67" s="95"/>
      <c r="L67" s="15">
        <f>SUM(L61,L58,L53,L50,L47,L42,L39,L36,L33,L29,L26,L22,L17,L15,L12,L6)</f>
        <v>249</v>
      </c>
      <c r="M67" s="95"/>
      <c r="N67" s="14">
        <f>SUM(N6,N9,N12,N15,N17,N22,N26,N29,N33,N36,N39,N42,N47,N50,N53,N58,N61,N63)</f>
        <v>264</v>
      </c>
      <c r="O67" s="127"/>
      <c r="P67" s="15">
        <v>5</v>
      </c>
      <c r="Q67" s="127"/>
      <c r="R67" s="15">
        <v>297</v>
      </c>
      <c r="S67" s="127"/>
      <c r="T67" s="15">
        <f>T63+T61+T58+T53+T50+T47+T44+T42+T39+T36+T33+T29+T26+T23+T22+T19+T17+T15+T12+T9+T6</f>
        <v>302</v>
      </c>
      <c r="U67" s="127"/>
      <c r="V67" s="15">
        <v>299</v>
      </c>
      <c r="W67" s="127"/>
      <c r="X67" s="15">
        <f>SUM(X6,X12,X15,X17,X19,X22,X26,X29,X33,X36,X39,X42,X44,X47,X50,X53,X58,X63,X61)</f>
        <v>293</v>
      </c>
      <c r="Y67" s="127"/>
      <c r="Z67" s="15">
        <v>286</v>
      </c>
      <c r="AA67" s="127"/>
      <c r="AB67" s="15">
        <f>AB6+AB12+AB15+AB17+AB19+AB26+AB29+AB33+AB36+AB39+AB42+AB44+AB47+AB50+AB53+AB58+AB63+AB61</f>
        <v>282</v>
      </c>
      <c r="AC67" s="127"/>
      <c r="AD67" s="15">
        <f>283+4</f>
        <v>287</v>
      </c>
      <c r="AE67" s="127"/>
      <c r="AF67" s="15">
        <f>266+4</f>
        <v>270</v>
      </c>
      <c r="AG67" s="127"/>
      <c r="AH67" s="14">
        <f>261+4</f>
        <v>265</v>
      </c>
      <c r="AI67" s="127"/>
    </row>
    <row r="68" spans="1:457" ht="27" customHeight="1" x14ac:dyDescent="0.25">
      <c r="A68" s="170"/>
      <c r="B68" s="171"/>
      <c r="C68" s="35" t="s">
        <v>495</v>
      </c>
      <c r="D68" s="15">
        <f>SUM(D30,D54)</f>
        <v>4</v>
      </c>
      <c r="E68" s="187"/>
      <c r="F68" s="15">
        <v>3</v>
      </c>
      <c r="G68" s="95"/>
      <c r="H68" s="15">
        <f>SUM(H30,H54)</f>
        <v>2</v>
      </c>
      <c r="I68" s="95"/>
      <c r="J68" s="15">
        <f>SUM(J30,J54)</f>
        <v>1</v>
      </c>
      <c r="K68" s="95"/>
      <c r="L68" s="15">
        <f>SUM(L30)</f>
        <v>2</v>
      </c>
      <c r="M68" s="95"/>
      <c r="N68" s="14">
        <f>SUM(N30)</f>
        <v>3</v>
      </c>
      <c r="O68" s="127"/>
      <c r="P68" s="15">
        <v>269</v>
      </c>
      <c r="Q68" s="127"/>
      <c r="R68" s="15">
        <v>5</v>
      </c>
      <c r="S68" s="127"/>
      <c r="T68" s="15">
        <f>T54+T30</f>
        <v>5</v>
      </c>
      <c r="U68" s="127"/>
      <c r="V68" s="15">
        <v>6</v>
      </c>
      <c r="W68" s="127"/>
      <c r="X68" s="15">
        <f>SUM(X30)</f>
        <v>3</v>
      </c>
      <c r="Y68" s="127"/>
      <c r="Z68" s="15">
        <v>3</v>
      </c>
      <c r="AA68" s="127"/>
      <c r="AB68" s="15">
        <f>AB30</f>
        <v>3</v>
      </c>
      <c r="AC68" s="127"/>
      <c r="AD68" s="15">
        <v>3</v>
      </c>
      <c r="AE68" s="127"/>
      <c r="AF68" s="15">
        <v>1</v>
      </c>
      <c r="AG68" s="127"/>
      <c r="AH68" s="14">
        <v>0</v>
      </c>
      <c r="AI68" s="127"/>
    </row>
    <row r="69" spans="1:457" ht="27" customHeight="1" x14ac:dyDescent="0.25">
      <c r="A69" s="172" t="s">
        <v>496</v>
      </c>
      <c r="B69" s="25" t="s">
        <v>497</v>
      </c>
      <c r="C69" s="36" t="s">
        <v>495</v>
      </c>
      <c r="D69" s="45">
        <v>0</v>
      </c>
      <c r="E69" s="46">
        <f>SUM(D69)</f>
        <v>0</v>
      </c>
      <c r="F69" s="45">
        <v>0</v>
      </c>
      <c r="G69" s="46">
        <f>SUM(F69)</f>
        <v>0</v>
      </c>
      <c r="H69" s="45">
        <v>0</v>
      </c>
      <c r="I69" s="46">
        <f>SUM(H69)</f>
        <v>0</v>
      </c>
      <c r="J69" s="45">
        <v>0</v>
      </c>
      <c r="K69" s="46">
        <f>SUM(J69)</f>
        <v>0</v>
      </c>
      <c r="L69" s="45">
        <v>0</v>
      </c>
      <c r="M69" s="46">
        <v>0</v>
      </c>
      <c r="N69" s="16">
        <v>0</v>
      </c>
      <c r="O69" s="17">
        <v>0</v>
      </c>
      <c r="P69" s="45">
        <v>1</v>
      </c>
      <c r="Q69" s="17">
        <v>1</v>
      </c>
      <c r="R69" s="45">
        <v>1</v>
      </c>
      <c r="S69" s="17">
        <v>1</v>
      </c>
      <c r="T69" s="45">
        <v>1</v>
      </c>
      <c r="U69" s="17">
        <f>SUM(T69)</f>
        <v>1</v>
      </c>
      <c r="V69" s="45">
        <v>1</v>
      </c>
      <c r="W69" s="17">
        <v>1</v>
      </c>
      <c r="X69" s="45">
        <v>0</v>
      </c>
      <c r="Y69" s="17">
        <v>0</v>
      </c>
      <c r="Z69" s="45">
        <v>0</v>
      </c>
      <c r="AA69" s="17">
        <v>0</v>
      </c>
      <c r="AB69" s="45">
        <v>0</v>
      </c>
      <c r="AC69" s="17">
        <v>0</v>
      </c>
      <c r="AD69" s="45">
        <v>0</v>
      </c>
      <c r="AE69" s="17">
        <v>0</v>
      </c>
      <c r="AF69" s="45">
        <v>0</v>
      </c>
      <c r="AG69" s="17">
        <v>0</v>
      </c>
      <c r="AH69" s="16">
        <v>0</v>
      </c>
      <c r="AI69" s="17">
        <v>0</v>
      </c>
    </row>
    <row r="70" spans="1:457" ht="27" customHeight="1" x14ac:dyDescent="0.25">
      <c r="A70" s="173"/>
      <c r="B70" s="141" t="s">
        <v>498</v>
      </c>
      <c r="C70" s="33" t="s">
        <v>440</v>
      </c>
      <c r="D70" s="4">
        <v>0</v>
      </c>
      <c r="E70" s="180">
        <f>SUM(D70:D71)</f>
        <v>0</v>
      </c>
      <c r="F70" s="4">
        <v>0</v>
      </c>
      <c r="G70" s="73">
        <f>SUM(F70:F71)</f>
        <v>0</v>
      </c>
      <c r="H70" s="4">
        <v>0</v>
      </c>
      <c r="I70" s="73">
        <f>SUM(H70:H71)</f>
        <v>0</v>
      </c>
      <c r="J70" s="4">
        <v>0</v>
      </c>
      <c r="K70" s="73">
        <f>SUM(J70:J71)</f>
        <v>0</v>
      </c>
      <c r="L70" s="4">
        <v>0</v>
      </c>
      <c r="M70" s="73">
        <v>0</v>
      </c>
      <c r="N70" s="6">
        <v>0</v>
      </c>
      <c r="O70" s="70">
        <v>0</v>
      </c>
      <c r="P70" s="4">
        <v>0</v>
      </c>
      <c r="Q70" s="70">
        <v>0</v>
      </c>
      <c r="R70" s="4">
        <v>0</v>
      </c>
      <c r="S70" s="70">
        <v>0</v>
      </c>
      <c r="T70" s="4">
        <v>0</v>
      </c>
      <c r="U70" s="70">
        <f>SUM(T70:T71)</f>
        <v>0</v>
      </c>
      <c r="V70" s="4">
        <v>0</v>
      </c>
      <c r="W70" s="70">
        <v>0</v>
      </c>
      <c r="X70" s="4">
        <v>0</v>
      </c>
      <c r="Y70" s="70">
        <v>0</v>
      </c>
      <c r="Z70" s="4">
        <v>0</v>
      </c>
      <c r="AA70" s="70">
        <v>0</v>
      </c>
      <c r="AB70" s="4">
        <v>0</v>
      </c>
      <c r="AC70" s="70">
        <v>1</v>
      </c>
      <c r="AD70" s="4">
        <v>1</v>
      </c>
      <c r="AE70" s="70">
        <v>2</v>
      </c>
      <c r="AF70" s="4">
        <v>0</v>
      </c>
      <c r="AG70" s="70">
        <v>1</v>
      </c>
      <c r="AH70" s="4">
        <v>0</v>
      </c>
      <c r="AI70" s="70">
        <v>1</v>
      </c>
    </row>
    <row r="71" spans="1:457" ht="27" customHeight="1" x14ac:dyDescent="0.25">
      <c r="A71" s="173"/>
      <c r="B71" s="142"/>
      <c r="C71" s="33" t="s">
        <v>436</v>
      </c>
      <c r="D71" s="4">
        <v>0</v>
      </c>
      <c r="E71" s="182"/>
      <c r="F71" s="4">
        <v>0</v>
      </c>
      <c r="G71" s="73"/>
      <c r="H71" s="4">
        <v>0</v>
      </c>
      <c r="I71" s="73"/>
      <c r="J71" s="4">
        <v>0</v>
      </c>
      <c r="K71" s="73"/>
      <c r="L71" s="4">
        <v>0</v>
      </c>
      <c r="M71" s="73"/>
      <c r="N71" s="4">
        <v>0</v>
      </c>
      <c r="O71" s="70"/>
      <c r="P71" s="4">
        <v>0</v>
      </c>
      <c r="Q71" s="70"/>
      <c r="R71" s="4">
        <v>0</v>
      </c>
      <c r="S71" s="70"/>
      <c r="T71" s="4">
        <v>0</v>
      </c>
      <c r="U71" s="70"/>
      <c r="V71" s="4">
        <v>0</v>
      </c>
      <c r="W71" s="70"/>
      <c r="X71" s="4">
        <v>0</v>
      </c>
      <c r="Y71" s="70"/>
      <c r="Z71" s="4">
        <v>0</v>
      </c>
      <c r="AA71" s="70"/>
      <c r="AB71" s="4">
        <v>1</v>
      </c>
      <c r="AC71" s="70"/>
      <c r="AD71" s="4">
        <v>1</v>
      </c>
      <c r="AE71" s="70"/>
      <c r="AF71" s="4">
        <v>1</v>
      </c>
      <c r="AG71" s="70"/>
      <c r="AH71" s="4">
        <v>1</v>
      </c>
      <c r="AI71" s="70"/>
    </row>
    <row r="72" spans="1:457" ht="27" customHeight="1" x14ac:dyDescent="0.25">
      <c r="A72" s="173"/>
      <c r="B72" s="26" t="s">
        <v>443</v>
      </c>
      <c r="C72" s="32" t="s">
        <v>436</v>
      </c>
      <c r="D72" s="3">
        <v>1</v>
      </c>
      <c r="E72" s="60">
        <f>SUM(D72)</f>
        <v>1</v>
      </c>
      <c r="F72" s="3">
        <v>1</v>
      </c>
      <c r="G72" s="58">
        <f>SUM(F72)</f>
        <v>1</v>
      </c>
      <c r="H72" s="3">
        <v>0</v>
      </c>
      <c r="I72" s="58">
        <f>SUM(H72)</f>
        <v>0</v>
      </c>
      <c r="J72" s="3">
        <v>0</v>
      </c>
      <c r="K72" s="58">
        <f>SUM(J72)</f>
        <v>0</v>
      </c>
      <c r="L72" s="3">
        <v>2</v>
      </c>
      <c r="M72" s="58">
        <f>SUM(L72)</f>
        <v>2</v>
      </c>
      <c r="N72" s="3">
        <v>1</v>
      </c>
      <c r="O72" s="58">
        <v>1</v>
      </c>
      <c r="P72" s="3">
        <v>2</v>
      </c>
      <c r="Q72" s="9">
        <v>2</v>
      </c>
      <c r="R72" s="3">
        <v>2</v>
      </c>
      <c r="S72" s="9">
        <v>2</v>
      </c>
      <c r="T72" s="3">
        <v>1</v>
      </c>
      <c r="U72" s="9">
        <f>SUM(T72)</f>
        <v>1</v>
      </c>
      <c r="V72" s="3">
        <v>1</v>
      </c>
      <c r="W72" s="9">
        <v>1</v>
      </c>
      <c r="X72" s="3">
        <v>0</v>
      </c>
      <c r="Y72" s="9">
        <v>0</v>
      </c>
      <c r="Z72" s="3">
        <v>1</v>
      </c>
      <c r="AA72" s="9">
        <v>1</v>
      </c>
      <c r="AB72" s="3">
        <v>1</v>
      </c>
      <c r="AC72" s="9">
        <v>1</v>
      </c>
      <c r="AD72" s="3">
        <v>1</v>
      </c>
      <c r="AE72" s="9">
        <v>1</v>
      </c>
      <c r="AF72" s="3">
        <v>1</v>
      </c>
      <c r="AG72" s="9">
        <v>1</v>
      </c>
      <c r="AH72" s="3">
        <v>1</v>
      </c>
      <c r="AI72" s="9">
        <v>1</v>
      </c>
    </row>
    <row r="73" spans="1:457" ht="27" customHeight="1" x14ac:dyDescent="0.25">
      <c r="A73" s="174"/>
      <c r="B73" s="27" t="s">
        <v>499</v>
      </c>
      <c r="C73" s="33" t="s">
        <v>436</v>
      </c>
      <c r="D73" s="4">
        <v>0</v>
      </c>
      <c r="E73" s="61">
        <f>SUM(D73)</f>
        <v>0</v>
      </c>
      <c r="F73" s="4">
        <v>0</v>
      </c>
      <c r="G73" s="59">
        <f>SUM(F73)</f>
        <v>0</v>
      </c>
      <c r="H73" s="4">
        <v>0</v>
      </c>
      <c r="I73" s="59">
        <f>SUM(H73)</f>
        <v>0</v>
      </c>
      <c r="J73" s="4">
        <v>1</v>
      </c>
      <c r="K73" s="59">
        <f>SUM(J73)</f>
        <v>1</v>
      </c>
      <c r="L73" s="4">
        <v>1</v>
      </c>
      <c r="M73" s="59">
        <f>SUM(L73)</f>
        <v>1</v>
      </c>
      <c r="N73" s="6">
        <v>1</v>
      </c>
      <c r="O73" s="7">
        <v>1</v>
      </c>
      <c r="P73" s="4">
        <v>0</v>
      </c>
      <c r="Q73" s="7">
        <v>0</v>
      </c>
      <c r="R73" s="4">
        <v>0</v>
      </c>
      <c r="S73" s="7">
        <v>0</v>
      </c>
      <c r="T73" s="4">
        <v>0</v>
      </c>
      <c r="U73" s="7">
        <v>0</v>
      </c>
      <c r="V73" s="4">
        <v>0</v>
      </c>
      <c r="W73" s="7">
        <v>0</v>
      </c>
      <c r="X73" s="4">
        <v>0</v>
      </c>
      <c r="Y73" s="7">
        <v>0</v>
      </c>
      <c r="Z73" s="4">
        <v>0</v>
      </c>
      <c r="AA73" s="7">
        <v>0</v>
      </c>
      <c r="AB73" s="4">
        <v>0</v>
      </c>
      <c r="AC73" s="7">
        <v>0</v>
      </c>
      <c r="AD73" s="4">
        <v>0</v>
      </c>
      <c r="AE73" s="7">
        <v>0</v>
      </c>
      <c r="AF73" s="4">
        <v>0</v>
      </c>
      <c r="AG73" s="7">
        <v>0</v>
      </c>
      <c r="AH73" s="6">
        <v>0</v>
      </c>
      <c r="AI73" s="7">
        <v>0</v>
      </c>
    </row>
    <row r="74" spans="1:457" ht="27" customHeight="1" x14ac:dyDescent="0.25">
      <c r="A74" s="156" t="s">
        <v>500</v>
      </c>
      <c r="B74" s="157"/>
      <c r="C74" s="37" t="s">
        <v>437</v>
      </c>
      <c r="D74" s="18">
        <v>0</v>
      </c>
      <c r="E74" s="189">
        <f>SUM(D74:D76)</f>
        <v>1</v>
      </c>
      <c r="F74" s="18">
        <v>0</v>
      </c>
      <c r="G74" s="74">
        <f>SUM(G69:G73)</f>
        <v>1</v>
      </c>
      <c r="H74" s="18">
        <f>SUM(H70)</f>
        <v>0</v>
      </c>
      <c r="I74" s="74">
        <f>SUM(I69:I73)</f>
        <v>0</v>
      </c>
      <c r="J74" s="18">
        <f>SUM(J70)</f>
        <v>0</v>
      </c>
      <c r="K74" s="74">
        <f>SUM(J69:J73)</f>
        <v>1</v>
      </c>
      <c r="L74" s="18">
        <f>SUM(L70)</f>
        <v>0</v>
      </c>
      <c r="M74" s="74">
        <f>SUM(L74:L76)</f>
        <v>3</v>
      </c>
      <c r="N74" s="18">
        <v>0</v>
      </c>
      <c r="O74" s="74">
        <f>SUM(O69:O73)</f>
        <v>2</v>
      </c>
      <c r="P74" s="18">
        <v>0</v>
      </c>
      <c r="Q74" s="97">
        <v>3</v>
      </c>
      <c r="R74" s="18">
        <v>0</v>
      </c>
      <c r="S74" s="97">
        <v>3</v>
      </c>
      <c r="T74" s="18">
        <f>SUM(T70)</f>
        <v>0</v>
      </c>
      <c r="U74" s="97">
        <f>SUM(T74:T76)</f>
        <v>2</v>
      </c>
      <c r="V74" s="18">
        <v>0</v>
      </c>
      <c r="W74" s="97">
        <v>2</v>
      </c>
      <c r="X74" s="18">
        <v>0</v>
      </c>
      <c r="Y74" s="97">
        <v>0</v>
      </c>
      <c r="Z74" s="18">
        <v>0</v>
      </c>
      <c r="AA74" s="97">
        <v>1</v>
      </c>
      <c r="AB74" s="18">
        <v>0</v>
      </c>
      <c r="AC74" s="97">
        <v>2</v>
      </c>
      <c r="AD74" s="18">
        <v>1</v>
      </c>
      <c r="AE74" s="97">
        <v>3</v>
      </c>
      <c r="AF74" s="18">
        <v>0</v>
      </c>
      <c r="AG74" s="97">
        <v>2</v>
      </c>
      <c r="AH74" s="18">
        <v>0</v>
      </c>
      <c r="AI74" s="97">
        <v>2</v>
      </c>
    </row>
    <row r="75" spans="1:457" ht="27" customHeight="1" x14ac:dyDescent="0.25">
      <c r="A75" s="120"/>
      <c r="B75" s="158"/>
      <c r="C75" s="37" t="s">
        <v>442</v>
      </c>
      <c r="D75" s="18">
        <v>1</v>
      </c>
      <c r="E75" s="190"/>
      <c r="F75" s="18">
        <v>1</v>
      </c>
      <c r="G75" s="74"/>
      <c r="H75" s="18">
        <f>SUM(H71,H72,H73)</f>
        <v>0</v>
      </c>
      <c r="I75" s="74"/>
      <c r="J75" s="18">
        <f>SUM(J71,J72,J73)</f>
        <v>1</v>
      </c>
      <c r="K75" s="74"/>
      <c r="L75" s="18">
        <f>SUM(L72,L73)</f>
        <v>3</v>
      </c>
      <c r="M75" s="74"/>
      <c r="N75" s="18">
        <f>SUM(N72,N73)</f>
        <v>2</v>
      </c>
      <c r="O75" s="74"/>
      <c r="P75" s="18">
        <v>2</v>
      </c>
      <c r="Q75" s="97"/>
      <c r="R75" s="18">
        <v>2</v>
      </c>
      <c r="S75" s="97"/>
      <c r="T75" s="18">
        <f>SUM(T71+T72)</f>
        <v>1</v>
      </c>
      <c r="U75" s="97"/>
      <c r="V75" s="18">
        <v>1</v>
      </c>
      <c r="W75" s="97"/>
      <c r="X75" s="18">
        <v>0</v>
      </c>
      <c r="Y75" s="97"/>
      <c r="Z75" s="18">
        <v>1</v>
      </c>
      <c r="AA75" s="97"/>
      <c r="AB75" s="18">
        <v>2</v>
      </c>
      <c r="AC75" s="97"/>
      <c r="AD75" s="18">
        <v>2</v>
      </c>
      <c r="AE75" s="97"/>
      <c r="AF75" s="18">
        <v>2</v>
      </c>
      <c r="AG75" s="97"/>
      <c r="AH75" s="18">
        <v>2</v>
      </c>
      <c r="AI75" s="97"/>
    </row>
    <row r="76" spans="1:457" ht="27" customHeight="1" x14ac:dyDescent="0.25">
      <c r="A76" s="122"/>
      <c r="B76" s="159"/>
      <c r="C76" s="37" t="s">
        <v>479</v>
      </c>
      <c r="D76" s="18">
        <v>0</v>
      </c>
      <c r="E76" s="191"/>
      <c r="F76" s="18">
        <v>0</v>
      </c>
      <c r="G76" s="74"/>
      <c r="H76" s="18">
        <f>SUM(H69)</f>
        <v>0</v>
      </c>
      <c r="I76" s="74"/>
      <c r="J76" s="18">
        <f>SUM(J69)</f>
        <v>0</v>
      </c>
      <c r="K76" s="74"/>
      <c r="L76" s="18">
        <v>0</v>
      </c>
      <c r="M76" s="74"/>
      <c r="N76" s="18">
        <v>0</v>
      </c>
      <c r="O76" s="74"/>
      <c r="P76" s="18">
        <v>1</v>
      </c>
      <c r="Q76" s="97"/>
      <c r="R76" s="18">
        <v>1</v>
      </c>
      <c r="S76" s="97"/>
      <c r="T76" s="18">
        <f>SUM(T69)</f>
        <v>1</v>
      </c>
      <c r="U76" s="97"/>
      <c r="V76" s="18">
        <v>1</v>
      </c>
      <c r="W76" s="97"/>
      <c r="X76" s="18">
        <v>0</v>
      </c>
      <c r="Y76" s="97"/>
      <c r="Z76" s="18">
        <v>0</v>
      </c>
      <c r="AA76" s="97"/>
      <c r="AB76" s="18">
        <v>0</v>
      </c>
      <c r="AC76" s="97"/>
      <c r="AD76" s="18">
        <v>0</v>
      </c>
      <c r="AE76" s="97"/>
      <c r="AF76" s="18">
        <v>0</v>
      </c>
      <c r="AG76" s="97"/>
      <c r="AH76" s="18">
        <v>0</v>
      </c>
      <c r="AI76" s="97"/>
    </row>
    <row r="77" spans="1:457" s="8" customFormat="1" ht="27" customHeight="1" x14ac:dyDescent="0.25">
      <c r="A77" s="83" t="s">
        <v>501</v>
      </c>
      <c r="B77" s="57" t="s">
        <v>444</v>
      </c>
      <c r="C77" s="32" t="s">
        <v>436</v>
      </c>
      <c r="D77" s="3">
        <v>0</v>
      </c>
      <c r="E77" s="60">
        <f>SUM(D77)</f>
        <v>0</v>
      </c>
      <c r="F77" s="3">
        <v>0</v>
      </c>
      <c r="G77" s="58">
        <v>0</v>
      </c>
      <c r="H77" s="3">
        <v>0</v>
      </c>
      <c r="I77" s="58">
        <f>SUM(H77)</f>
        <v>0</v>
      </c>
      <c r="J77" s="3">
        <v>0</v>
      </c>
      <c r="K77" s="58">
        <f>SUM(J77)</f>
        <v>0</v>
      </c>
      <c r="L77" s="3">
        <v>0</v>
      </c>
      <c r="M77" s="58">
        <v>0</v>
      </c>
      <c r="N77" s="5">
        <v>0</v>
      </c>
      <c r="O77" s="9">
        <v>0</v>
      </c>
      <c r="P77" s="3">
        <v>0</v>
      </c>
      <c r="Q77" s="9">
        <v>0</v>
      </c>
      <c r="R77" s="3">
        <v>0</v>
      </c>
      <c r="S77" s="9">
        <v>0</v>
      </c>
      <c r="T77" s="3">
        <v>0</v>
      </c>
      <c r="U77" s="9">
        <f>SUM(T77)</f>
        <v>0</v>
      </c>
      <c r="V77" s="3">
        <v>0</v>
      </c>
      <c r="W77" s="9">
        <v>0</v>
      </c>
      <c r="X77" s="3">
        <v>0</v>
      </c>
      <c r="Y77" s="9">
        <v>0</v>
      </c>
      <c r="Z77" s="3">
        <v>0</v>
      </c>
      <c r="AA77" s="9">
        <v>0</v>
      </c>
      <c r="AB77" s="3">
        <v>0</v>
      </c>
      <c r="AC77" s="9">
        <v>0</v>
      </c>
      <c r="AD77" s="3">
        <v>0</v>
      </c>
      <c r="AE77" s="9">
        <v>0</v>
      </c>
      <c r="AF77" s="3">
        <v>0</v>
      </c>
      <c r="AG77" s="9">
        <v>0</v>
      </c>
      <c r="AH77" s="5">
        <v>1</v>
      </c>
      <c r="AI77" s="9">
        <v>1</v>
      </c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</row>
    <row r="78" spans="1:457" s="8" customFormat="1" ht="27" customHeight="1" x14ac:dyDescent="0.25">
      <c r="A78" s="84"/>
      <c r="B78" s="77" t="s">
        <v>502</v>
      </c>
      <c r="C78" s="33" t="s">
        <v>436</v>
      </c>
      <c r="D78" s="4">
        <v>1</v>
      </c>
      <c r="E78" s="180">
        <f>SUM(D78:D79)</f>
        <v>1</v>
      </c>
      <c r="F78" s="4">
        <v>1</v>
      </c>
      <c r="G78" s="73">
        <f>SUM(F78:F79)</f>
        <v>1</v>
      </c>
      <c r="H78" s="4">
        <v>1</v>
      </c>
      <c r="I78" s="73">
        <f>SUM(H78:H79)</f>
        <v>1</v>
      </c>
      <c r="J78" s="4">
        <v>1</v>
      </c>
      <c r="K78" s="73">
        <f>SUM(J78:J79)</f>
        <v>1</v>
      </c>
      <c r="L78" s="47">
        <v>1</v>
      </c>
      <c r="M78" s="79">
        <f>SUM(L78:L79)</f>
        <v>1</v>
      </c>
      <c r="N78" s="44">
        <v>0</v>
      </c>
      <c r="O78" s="96">
        <v>0</v>
      </c>
      <c r="P78" s="47">
        <v>0</v>
      </c>
      <c r="Q78" s="70">
        <v>1</v>
      </c>
      <c r="R78" s="47">
        <v>0</v>
      </c>
      <c r="S78" s="96">
        <v>0</v>
      </c>
      <c r="T78" s="47">
        <v>0</v>
      </c>
      <c r="U78" s="70">
        <f>SUM(T79)</f>
        <v>0</v>
      </c>
      <c r="V78" s="47">
        <v>0</v>
      </c>
      <c r="W78" s="96">
        <v>0</v>
      </c>
      <c r="X78" s="47">
        <v>0</v>
      </c>
      <c r="Y78" s="70">
        <f>SUM(X79)</f>
        <v>1</v>
      </c>
      <c r="Z78" s="47">
        <v>0</v>
      </c>
      <c r="AA78" s="70">
        <v>1</v>
      </c>
      <c r="AB78" s="47">
        <v>0</v>
      </c>
      <c r="AC78" s="70">
        <v>1</v>
      </c>
      <c r="AD78" s="47">
        <v>0</v>
      </c>
      <c r="AE78" s="70">
        <v>1</v>
      </c>
      <c r="AF78" s="47">
        <v>0</v>
      </c>
      <c r="AG78" s="70">
        <v>1</v>
      </c>
      <c r="AH78" s="44">
        <v>0</v>
      </c>
      <c r="AI78" s="70">
        <v>1</v>
      </c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</row>
    <row r="79" spans="1:457" s="1" customFormat="1" ht="27" customHeight="1" x14ac:dyDescent="0.25">
      <c r="A79" s="84"/>
      <c r="B79" s="78"/>
      <c r="C79" s="33" t="s">
        <v>468</v>
      </c>
      <c r="D79" s="4">
        <v>0</v>
      </c>
      <c r="E79" s="182"/>
      <c r="F79" s="4">
        <v>0</v>
      </c>
      <c r="G79" s="73"/>
      <c r="H79" s="4">
        <v>0</v>
      </c>
      <c r="I79" s="73"/>
      <c r="J79" s="4">
        <v>0</v>
      </c>
      <c r="K79" s="73"/>
      <c r="L79" s="4">
        <v>0</v>
      </c>
      <c r="M79" s="79"/>
      <c r="N79" s="6">
        <v>0</v>
      </c>
      <c r="O79" s="96"/>
      <c r="P79" s="4">
        <v>1</v>
      </c>
      <c r="Q79" s="70"/>
      <c r="R79" s="4">
        <v>0</v>
      </c>
      <c r="S79" s="96"/>
      <c r="T79" s="4">
        <v>0</v>
      </c>
      <c r="U79" s="70"/>
      <c r="V79" s="4">
        <v>0</v>
      </c>
      <c r="W79" s="96"/>
      <c r="X79" s="4">
        <v>1</v>
      </c>
      <c r="Y79" s="70"/>
      <c r="Z79" s="4">
        <v>1</v>
      </c>
      <c r="AA79" s="70"/>
      <c r="AB79" s="4">
        <v>1</v>
      </c>
      <c r="AC79" s="70"/>
      <c r="AD79" s="4">
        <v>1</v>
      </c>
      <c r="AE79" s="70"/>
      <c r="AF79" s="4">
        <v>1</v>
      </c>
      <c r="AG79" s="70"/>
      <c r="AH79" s="6">
        <v>1</v>
      </c>
      <c r="AI79" s="70"/>
    </row>
    <row r="80" spans="1:457" s="8" customFormat="1" ht="27" customHeight="1" x14ac:dyDescent="0.25">
      <c r="A80" s="84"/>
      <c r="B80" s="86" t="s">
        <v>503</v>
      </c>
      <c r="C80" s="32" t="s">
        <v>437</v>
      </c>
      <c r="D80" s="3">
        <v>0</v>
      </c>
      <c r="E80" s="177">
        <f>SUM(D80:D82)</f>
        <v>7</v>
      </c>
      <c r="F80" s="3">
        <v>0</v>
      </c>
      <c r="G80" s="71">
        <f>SUM(F80:F82)</f>
        <v>7</v>
      </c>
      <c r="H80" s="3">
        <v>0</v>
      </c>
      <c r="I80" s="71">
        <f>SUM(H80:H82)</f>
        <v>8</v>
      </c>
      <c r="J80" s="3">
        <v>0</v>
      </c>
      <c r="K80" s="71">
        <f>SUM(J80:J82)</f>
        <v>8</v>
      </c>
      <c r="L80" s="3">
        <v>0</v>
      </c>
      <c r="M80" s="71">
        <f>SUM(L80:L82)</f>
        <v>7</v>
      </c>
      <c r="N80" s="5">
        <v>0</v>
      </c>
      <c r="O80" s="72">
        <v>8</v>
      </c>
      <c r="P80" s="3">
        <v>0</v>
      </c>
      <c r="Q80" s="72">
        <v>7</v>
      </c>
      <c r="R80" s="3">
        <v>0</v>
      </c>
      <c r="S80" s="72">
        <v>9</v>
      </c>
      <c r="T80" s="3">
        <v>0</v>
      </c>
      <c r="U80" s="72">
        <f>SUM(T80:T82)</f>
        <v>10</v>
      </c>
      <c r="V80" s="3">
        <v>0</v>
      </c>
      <c r="W80" s="72">
        <v>13</v>
      </c>
      <c r="X80" s="3">
        <v>0</v>
      </c>
      <c r="Y80" s="72">
        <f>SUM(X80:X82)</f>
        <v>12</v>
      </c>
      <c r="Z80" s="3">
        <v>1</v>
      </c>
      <c r="AA80" s="72">
        <v>10</v>
      </c>
      <c r="AB80" s="3">
        <v>0</v>
      </c>
      <c r="AC80" s="72">
        <v>10</v>
      </c>
      <c r="AD80" s="3">
        <v>0</v>
      </c>
      <c r="AE80" s="72">
        <v>7</v>
      </c>
      <c r="AF80" s="3">
        <v>1</v>
      </c>
      <c r="AG80" s="72">
        <v>6</v>
      </c>
      <c r="AH80" s="5">
        <v>1</v>
      </c>
      <c r="AI80" s="72">
        <v>6</v>
      </c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</row>
    <row r="81" spans="1:457" s="8" customFormat="1" ht="27" customHeight="1" x14ac:dyDescent="0.25">
      <c r="A81" s="84"/>
      <c r="B81" s="132"/>
      <c r="C81" s="32" t="s">
        <v>441</v>
      </c>
      <c r="D81" s="3">
        <v>1</v>
      </c>
      <c r="E81" s="178"/>
      <c r="F81" s="3">
        <v>1</v>
      </c>
      <c r="G81" s="71"/>
      <c r="H81" s="3">
        <v>0</v>
      </c>
      <c r="I81" s="71"/>
      <c r="J81" s="3">
        <v>0</v>
      </c>
      <c r="K81" s="71"/>
      <c r="L81" s="3">
        <v>0</v>
      </c>
      <c r="M81" s="71"/>
      <c r="N81" s="3">
        <v>0</v>
      </c>
      <c r="O81" s="72"/>
      <c r="P81" s="3">
        <v>0</v>
      </c>
      <c r="Q81" s="72"/>
      <c r="R81" s="3">
        <v>0</v>
      </c>
      <c r="S81" s="72"/>
      <c r="T81" s="3">
        <v>1</v>
      </c>
      <c r="U81" s="72"/>
      <c r="V81" s="3">
        <v>3</v>
      </c>
      <c r="W81" s="72"/>
      <c r="X81" s="3">
        <v>2</v>
      </c>
      <c r="Y81" s="72"/>
      <c r="Z81" s="3">
        <v>1</v>
      </c>
      <c r="AA81" s="72"/>
      <c r="AB81" s="3">
        <v>3</v>
      </c>
      <c r="AC81" s="72"/>
      <c r="AD81" s="3">
        <v>2</v>
      </c>
      <c r="AE81" s="72"/>
      <c r="AF81" s="3">
        <v>1</v>
      </c>
      <c r="AG81" s="72"/>
      <c r="AH81" s="5">
        <v>1</v>
      </c>
      <c r="AI81" s="72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</row>
    <row r="82" spans="1:457" s="8" customFormat="1" ht="27" customHeight="1" x14ac:dyDescent="0.25">
      <c r="A82" s="84"/>
      <c r="B82" s="133"/>
      <c r="C82" s="32" t="s">
        <v>504</v>
      </c>
      <c r="D82" s="3">
        <v>6</v>
      </c>
      <c r="E82" s="179"/>
      <c r="F82" s="3">
        <v>6</v>
      </c>
      <c r="G82" s="71"/>
      <c r="H82" s="3">
        <v>8</v>
      </c>
      <c r="I82" s="71"/>
      <c r="J82" s="3">
        <v>8</v>
      </c>
      <c r="K82" s="71"/>
      <c r="L82" s="3">
        <v>7</v>
      </c>
      <c r="M82" s="71"/>
      <c r="N82" s="5">
        <v>8</v>
      </c>
      <c r="O82" s="72"/>
      <c r="P82" s="3">
        <v>7</v>
      </c>
      <c r="Q82" s="72"/>
      <c r="R82" s="3">
        <v>9</v>
      </c>
      <c r="S82" s="72"/>
      <c r="T82" s="3">
        <v>9</v>
      </c>
      <c r="U82" s="72"/>
      <c r="V82" s="3">
        <v>10</v>
      </c>
      <c r="W82" s="72"/>
      <c r="X82" s="3">
        <v>10</v>
      </c>
      <c r="Y82" s="72"/>
      <c r="Z82" s="3">
        <v>8</v>
      </c>
      <c r="AA82" s="72"/>
      <c r="AB82" s="3">
        <v>7</v>
      </c>
      <c r="AC82" s="72"/>
      <c r="AD82" s="3">
        <v>5</v>
      </c>
      <c r="AE82" s="72"/>
      <c r="AF82" s="3">
        <v>4</v>
      </c>
      <c r="AG82" s="72"/>
      <c r="AH82" s="5">
        <v>4</v>
      </c>
      <c r="AI82" s="72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</row>
    <row r="83" spans="1:457" s="8" customFormat="1" ht="27" customHeight="1" x14ac:dyDescent="0.25">
      <c r="A83" s="84"/>
      <c r="B83" s="77" t="s">
        <v>505</v>
      </c>
      <c r="C83" s="62" t="s">
        <v>436</v>
      </c>
      <c r="D83" s="47">
        <v>1</v>
      </c>
      <c r="E83" s="192">
        <f>SUM(D83:D84)</f>
        <v>10</v>
      </c>
      <c r="F83" s="47">
        <v>1</v>
      </c>
      <c r="G83" s="79">
        <f>SUM(F83:F84)</f>
        <v>9</v>
      </c>
      <c r="H83" s="47">
        <v>0</v>
      </c>
      <c r="I83" s="73">
        <f>SUM(H84)</f>
        <v>7</v>
      </c>
      <c r="J83" s="47">
        <v>0</v>
      </c>
      <c r="K83" s="73">
        <f>SUM(J84)</f>
        <v>6</v>
      </c>
      <c r="L83" s="47">
        <v>0</v>
      </c>
      <c r="M83" s="73">
        <f>SUM(L84)</f>
        <v>3</v>
      </c>
      <c r="N83" s="44">
        <v>0</v>
      </c>
      <c r="O83" s="70">
        <v>5</v>
      </c>
      <c r="P83" s="47">
        <v>0</v>
      </c>
      <c r="Q83" s="70">
        <v>2</v>
      </c>
      <c r="R83" s="47">
        <v>0</v>
      </c>
      <c r="S83" s="70">
        <v>3</v>
      </c>
      <c r="T83" s="47">
        <v>0</v>
      </c>
      <c r="U83" s="70">
        <f>SUM(T84)</f>
        <v>2</v>
      </c>
      <c r="V83" s="47">
        <v>0</v>
      </c>
      <c r="W83" s="70">
        <v>2</v>
      </c>
      <c r="X83" s="47">
        <v>0</v>
      </c>
      <c r="Y83" s="70">
        <f>SUM(X84)</f>
        <v>1</v>
      </c>
      <c r="Z83" s="47">
        <v>0</v>
      </c>
      <c r="AA83" s="70">
        <v>2</v>
      </c>
      <c r="AB83" s="47">
        <v>0</v>
      </c>
      <c r="AC83" s="70">
        <v>3</v>
      </c>
      <c r="AD83" s="47">
        <v>0</v>
      </c>
      <c r="AE83" s="70">
        <v>3</v>
      </c>
      <c r="AF83" s="47">
        <v>0</v>
      </c>
      <c r="AG83" s="70">
        <v>3</v>
      </c>
      <c r="AH83" s="44">
        <v>0</v>
      </c>
      <c r="AI83" s="70">
        <v>5</v>
      </c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</row>
    <row r="84" spans="1:457" s="1" customFormat="1" ht="27" customHeight="1" x14ac:dyDescent="0.25">
      <c r="A84" s="84"/>
      <c r="B84" s="78"/>
      <c r="C84" s="33" t="s">
        <v>504</v>
      </c>
      <c r="D84" s="4">
        <v>9</v>
      </c>
      <c r="E84" s="194"/>
      <c r="F84" s="4">
        <v>8</v>
      </c>
      <c r="G84" s="79"/>
      <c r="H84" s="4">
        <v>7</v>
      </c>
      <c r="I84" s="73"/>
      <c r="J84" s="4">
        <v>6</v>
      </c>
      <c r="K84" s="73"/>
      <c r="L84" s="4">
        <v>3</v>
      </c>
      <c r="M84" s="73"/>
      <c r="N84" s="6">
        <v>5</v>
      </c>
      <c r="O84" s="70"/>
      <c r="P84" s="4">
        <v>2</v>
      </c>
      <c r="Q84" s="70"/>
      <c r="R84" s="4">
        <v>3</v>
      </c>
      <c r="S84" s="70"/>
      <c r="T84" s="4">
        <v>2</v>
      </c>
      <c r="U84" s="70"/>
      <c r="V84" s="4">
        <v>2</v>
      </c>
      <c r="W84" s="70"/>
      <c r="X84" s="4">
        <v>1</v>
      </c>
      <c r="Y84" s="70"/>
      <c r="Z84" s="4">
        <v>2</v>
      </c>
      <c r="AA84" s="70"/>
      <c r="AB84" s="4">
        <v>3</v>
      </c>
      <c r="AC84" s="70"/>
      <c r="AD84" s="4">
        <v>3</v>
      </c>
      <c r="AE84" s="70"/>
      <c r="AF84" s="4">
        <v>3</v>
      </c>
      <c r="AG84" s="70"/>
      <c r="AH84" s="6">
        <v>5</v>
      </c>
      <c r="AI84" s="70"/>
    </row>
    <row r="85" spans="1:457" s="8" customFormat="1" ht="27" customHeight="1" x14ac:dyDescent="0.25">
      <c r="A85" s="84"/>
      <c r="B85" s="57" t="s">
        <v>506</v>
      </c>
      <c r="C85" s="32" t="s">
        <v>468</v>
      </c>
      <c r="D85" s="3">
        <v>0</v>
      </c>
      <c r="E85" s="60">
        <f>SUM(D85)</f>
        <v>0</v>
      </c>
      <c r="F85" s="3">
        <v>0</v>
      </c>
      <c r="G85" s="58">
        <v>0</v>
      </c>
      <c r="H85" s="3">
        <v>0</v>
      </c>
      <c r="I85" s="58">
        <f>SUM(H85)</f>
        <v>0</v>
      </c>
      <c r="J85" s="3">
        <v>0</v>
      </c>
      <c r="K85" s="58">
        <f>SUM(J85)</f>
        <v>0</v>
      </c>
      <c r="L85" s="3">
        <v>0</v>
      </c>
      <c r="M85" s="58">
        <v>0</v>
      </c>
      <c r="N85" s="5">
        <v>0</v>
      </c>
      <c r="O85" s="9">
        <v>0</v>
      </c>
      <c r="P85" s="3">
        <v>0</v>
      </c>
      <c r="Q85" s="9">
        <v>0</v>
      </c>
      <c r="R85" s="3">
        <v>0</v>
      </c>
      <c r="S85" s="9">
        <v>0</v>
      </c>
      <c r="T85" s="3">
        <v>1</v>
      </c>
      <c r="U85" s="9">
        <f t="shared" ref="U85:U92" si="0">SUM(T85)</f>
        <v>1</v>
      </c>
      <c r="V85" s="3">
        <v>0</v>
      </c>
      <c r="W85" s="9">
        <v>0</v>
      </c>
      <c r="X85" s="3">
        <v>0</v>
      </c>
      <c r="Y85" s="9">
        <v>0</v>
      </c>
      <c r="Z85" s="3">
        <v>0</v>
      </c>
      <c r="AA85" s="9">
        <v>0</v>
      </c>
      <c r="AB85" s="3">
        <v>0</v>
      </c>
      <c r="AC85" s="9">
        <v>0</v>
      </c>
      <c r="AD85" s="3">
        <v>1</v>
      </c>
      <c r="AE85" s="9">
        <v>1</v>
      </c>
      <c r="AF85" s="3">
        <v>1</v>
      </c>
      <c r="AG85" s="9">
        <v>1</v>
      </c>
      <c r="AH85" s="5">
        <v>1</v>
      </c>
      <c r="AI85" s="9">
        <v>1</v>
      </c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</row>
    <row r="86" spans="1:457" s="8" customFormat="1" ht="27" customHeight="1" x14ac:dyDescent="0.25">
      <c r="A86" s="84"/>
      <c r="B86" s="77" t="s">
        <v>507</v>
      </c>
      <c r="C86" s="62" t="s">
        <v>436</v>
      </c>
      <c r="D86" s="47">
        <v>1</v>
      </c>
      <c r="E86" s="192">
        <f>SUM(D86:D87)</f>
        <v>2</v>
      </c>
      <c r="F86" s="47">
        <v>1</v>
      </c>
      <c r="G86" s="79">
        <f>SUM(F86:F87)</f>
        <v>2</v>
      </c>
      <c r="H86" s="47">
        <v>0</v>
      </c>
      <c r="I86" s="73">
        <f>SUM(H87)</f>
        <v>1</v>
      </c>
      <c r="J86" s="47">
        <v>0</v>
      </c>
      <c r="K86" s="73">
        <f>SUM(J87)</f>
        <v>1</v>
      </c>
      <c r="L86" s="47">
        <v>0</v>
      </c>
      <c r="M86" s="73">
        <f>SUM(L87)</f>
        <v>1</v>
      </c>
      <c r="N86" s="44">
        <v>0</v>
      </c>
      <c r="O86" s="70">
        <v>1</v>
      </c>
      <c r="P86" s="47">
        <v>0</v>
      </c>
      <c r="Q86" s="70">
        <v>1</v>
      </c>
      <c r="R86" s="47">
        <v>0</v>
      </c>
      <c r="S86" s="70">
        <v>1</v>
      </c>
      <c r="T86" s="47">
        <v>0</v>
      </c>
      <c r="U86" s="70">
        <f>SUM(T87)</f>
        <v>1</v>
      </c>
      <c r="V86" s="47">
        <v>0</v>
      </c>
      <c r="W86" s="70">
        <v>1</v>
      </c>
      <c r="X86" s="47">
        <v>0</v>
      </c>
      <c r="Y86" s="70">
        <v>0</v>
      </c>
      <c r="Z86" s="47">
        <v>0</v>
      </c>
      <c r="AA86" s="70">
        <v>0</v>
      </c>
      <c r="AB86" s="47">
        <v>0</v>
      </c>
      <c r="AC86" s="70">
        <v>0</v>
      </c>
      <c r="AD86" s="47">
        <v>0</v>
      </c>
      <c r="AE86" s="70">
        <v>0</v>
      </c>
      <c r="AF86" s="47">
        <v>0</v>
      </c>
      <c r="AG86" s="70">
        <v>0</v>
      </c>
      <c r="AH86" s="44">
        <v>0</v>
      </c>
      <c r="AI86" s="70">
        <v>0</v>
      </c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</row>
    <row r="87" spans="1:457" s="1" customFormat="1" ht="27" customHeight="1" x14ac:dyDescent="0.25">
      <c r="A87" s="84"/>
      <c r="B87" s="78"/>
      <c r="C87" s="33" t="s">
        <v>468</v>
      </c>
      <c r="D87" s="4">
        <v>1</v>
      </c>
      <c r="E87" s="194"/>
      <c r="F87" s="4">
        <v>1</v>
      </c>
      <c r="G87" s="79"/>
      <c r="H87" s="4">
        <v>1</v>
      </c>
      <c r="I87" s="73"/>
      <c r="J87" s="4">
        <v>1</v>
      </c>
      <c r="K87" s="73"/>
      <c r="L87" s="4">
        <v>1</v>
      </c>
      <c r="M87" s="73"/>
      <c r="N87" s="6">
        <v>1</v>
      </c>
      <c r="O87" s="70"/>
      <c r="P87" s="4">
        <v>1</v>
      </c>
      <c r="Q87" s="70"/>
      <c r="R87" s="4">
        <v>1</v>
      </c>
      <c r="S87" s="70"/>
      <c r="T87" s="4">
        <v>1</v>
      </c>
      <c r="U87" s="70"/>
      <c r="V87" s="4">
        <v>1</v>
      </c>
      <c r="W87" s="70"/>
      <c r="X87" s="4">
        <v>0</v>
      </c>
      <c r="Y87" s="70"/>
      <c r="Z87" s="4">
        <v>0</v>
      </c>
      <c r="AA87" s="70"/>
      <c r="AB87" s="4">
        <v>0</v>
      </c>
      <c r="AC87" s="70"/>
      <c r="AD87" s="4">
        <v>0</v>
      </c>
      <c r="AE87" s="70"/>
      <c r="AF87" s="4">
        <v>0</v>
      </c>
      <c r="AG87" s="70"/>
      <c r="AH87" s="6">
        <v>0</v>
      </c>
      <c r="AI87" s="70"/>
    </row>
    <row r="88" spans="1:457" s="8" customFormat="1" ht="27" customHeight="1" x14ac:dyDescent="0.25">
      <c r="A88" s="84"/>
      <c r="B88" s="57" t="s">
        <v>508</v>
      </c>
      <c r="C88" s="32" t="s">
        <v>468</v>
      </c>
      <c r="D88" s="3">
        <v>0</v>
      </c>
      <c r="E88" s="60">
        <f>SUM(D88)</f>
        <v>0</v>
      </c>
      <c r="F88" s="3">
        <v>0</v>
      </c>
      <c r="G88" s="58">
        <v>0</v>
      </c>
      <c r="H88" s="3">
        <v>0</v>
      </c>
      <c r="I88" s="58">
        <f>SUM(H88)</f>
        <v>0</v>
      </c>
      <c r="J88" s="3">
        <v>0</v>
      </c>
      <c r="K88" s="58">
        <f>SUM(J88)</f>
        <v>0</v>
      </c>
      <c r="L88" s="3">
        <v>0</v>
      </c>
      <c r="M88" s="58">
        <v>0</v>
      </c>
      <c r="N88" s="5">
        <v>0</v>
      </c>
      <c r="O88" s="9">
        <v>0</v>
      </c>
      <c r="P88" s="3">
        <v>0</v>
      </c>
      <c r="Q88" s="9">
        <v>0</v>
      </c>
      <c r="R88" s="3">
        <v>1</v>
      </c>
      <c r="S88" s="9">
        <v>1</v>
      </c>
      <c r="T88" s="3">
        <v>1</v>
      </c>
      <c r="U88" s="9">
        <f t="shared" si="0"/>
        <v>1</v>
      </c>
      <c r="V88" s="3">
        <v>0</v>
      </c>
      <c r="W88" s="9">
        <v>0</v>
      </c>
      <c r="X88" s="3">
        <v>0</v>
      </c>
      <c r="Y88" s="9">
        <v>0</v>
      </c>
      <c r="Z88" s="3">
        <v>0</v>
      </c>
      <c r="AA88" s="9">
        <v>0</v>
      </c>
      <c r="AB88" s="3">
        <v>0</v>
      </c>
      <c r="AC88" s="9">
        <v>0</v>
      </c>
      <c r="AD88" s="3">
        <v>0</v>
      </c>
      <c r="AE88" s="9">
        <v>0</v>
      </c>
      <c r="AF88" s="3">
        <v>0</v>
      </c>
      <c r="AG88" s="9">
        <v>0</v>
      </c>
      <c r="AH88" s="5">
        <v>0</v>
      </c>
      <c r="AI88" s="9">
        <v>0</v>
      </c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</row>
    <row r="89" spans="1:457" s="8" customFormat="1" ht="27" customHeight="1" x14ac:dyDescent="0.25">
      <c r="A89" s="84"/>
      <c r="B89" s="77" t="s">
        <v>445</v>
      </c>
      <c r="C89" s="33" t="s">
        <v>437</v>
      </c>
      <c r="D89" s="4">
        <v>1</v>
      </c>
      <c r="E89" s="180">
        <f>SUM(D89:D90)</f>
        <v>3</v>
      </c>
      <c r="F89" s="4">
        <v>1</v>
      </c>
      <c r="G89" s="73">
        <f>SUM(F89:F90)</f>
        <v>3</v>
      </c>
      <c r="H89" s="4">
        <v>1</v>
      </c>
      <c r="I89" s="73">
        <f>SUM(H89:H90)</f>
        <v>3</v>
      </c>
      <c r="J89" s="47">
        <v>1</v>
      </c>
      <c r="K89" s="79">
        <f>SUM(J89:J90)</f>
        <v>2</v>
      </c>
      <c r="L89" s="47">
        <v>0</v>
      </c>
      <c r="M89" s="73">
        <f>SUM(L90)</f>
        <v>1</v>
      </c>
      <c r="N89" s="44">
        <v>0</v>
      </c>
      <c r="O89" s="70">
        <v>1</v>
      </c>
      <c r="P89" s="47">
        <v>0</v>
      </c>
      <c r="Q89" s="70">
        <v>1</v>
      </c>
      <c r="R89" s="47">
        <v>0</v>
      </c>
      <c r="S89" s="96">
        <v>0</v>
      </c>
      <c r="T89" s="47">
        <v>0</v>
      </c>
      <c r="U89" s="70">
        <f>SUM(T90)</f>
        <v>0</v>
      </c>
      <c r="V89" s="47">
        <v>0</v>
      </c>
      <c r="W89" s="96">
        <v>0</v>
      </c>
      <c r="X89" s="47">
        <v>0</v>
      </c>
      <c r="Y89" s="96">
        <v>0</v>
      </c>
      <c r="Z89" s="47">
        <v>0</v>
      </c>
      <c r="AA89" s="96">
        <v>0</v>
      </c>
      <c r="AB89" s="47">
        <v>0</v>
      </c>
      <c r="AC89" s="96">
        <v>0</v>
      </c>
      <c r="AD89" s="47">
        <v>0</v>
      </c>
      <c r="AE89" s="96">
        <v>0</v>
      </c>
      <c r="AF89" s="47">
        <v>0</v>
      </c>
      <c r="AG89" s="96">
        <v>0</v>
      </c>
      <c r="AH89" s="44">
        <v>0</v>
      </c>
      <c r="AI89" s="70">
        <v>2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</row>
    <row r="90" spans="1:457" s="1" customFormat="1" ht="27" customHeight="1" x14ac:dyDescent="0.25">
      <c r="A90" s="84"/>
      <c r="B90" s="78"/>
      <c r="C90" s="33" t="s">
        <v>468</v>
      </c>
      <c r="D90" s="4">
        <v>2</v>
      </c>
      <c r="E90" s="182"/>
      <c r="F90" s="4">
        <v>2</v>
      </c>
      <c r="G90" s="73"/>
      <c r="H90" s="4">
        <v>2</v>
      </c>
      <c r="I90" s="73"/>
      <c r="J90" s="4">
        <v>1</v>
      </c>
      <c r="K90" s="79"/>
      <c r="L90" s="4">
        <v>1</v>
      </c>
      <c r="M90" s="73"/>
      <c r="N90" s="6">
        <v>1</v>
      </c>
      <c r="O90" s="70"/>
      <c r="P90" s="4">
        <v>1</v>
      </c>
      <c r="Q90" s="70"/>
      <c r="R90" s="4">
        <v>0</v>
      </c>
      <c r="S90" s="96"/>
      <c r="T90" s="4">
        <v>0</v>
      </c>
      <c r="U90" s="70"/>
      <c r="V90" s="4">
        <v>0</v>
      </c>
      <c r="W90" s="96"/>
      <c r="X90" s="4">
        <v>0</v>
      </c>
      <c r="Y90" s="96"/>
      <c r="Z90" s="4">
        <v>0</v>
      </c>
      <c r="AA90" s="96"/>
      <c r="AB90" s="4">
        <v>0</v>
      </c>
      <c r="AC90" s="96"/>
      <c r="AD90" s="4">
        <v>0</v>
      </c>
      <c r="AE90" s="96"/>
      <c r="AF90" s="4">
        <v>0</v>
      </c>
      <c r="AG90" s="96"/>
      <c r="AH90" s="6">
        <v>2</v>
      </c>
      <c r="AI90" s="70"/>
    </row>
    <row r="91" spans="1:457" s="8" customFormat="1" ht="27" customHeight="1" x14ac:dyDescent="0.25">
      <c r="A91" s="84"/>
      <c r="B91" s="57" t="s">
        <v>427</v>
      </c>
      <c r="C91" s="32" t="s">
        <v>436</v>
      </c>
      <c r="D91" s="3">
        <v>0</v>
      </c>
      <c r="E91" s="60">
        <f>SUM(D91)</f>
        <v>0</v>
      </c>
      <c r="F91" s="3">
        <v>0</v>
      </c>
      <c r="G91" s="58">
        <v>0</v>
      </c>
      <c r="H91" s="3">
        <v>0</v>
      </c>
      <c r="I91" s="58">
        <f>SUM(H91)</f>
        <v>0</v>
      </c>
      <c r="J91" s="3">
        <v>0</v>
      </c>
      <c r="K91" s="58">
        <f>SUM(J91)</f>
        <v>0</v>
      </c>
      <c r="L91" s="3">
        <v>0</v>
      </c>
      <c r="M91" s="58">
        <v>0</v>
      </c>
      <c r="N91" s="5">
        <v>0</v>
      </c>
      <c r="O91" s="9">
        <v>0</v>
      </c>
      <c r="P91" s="3">
        <v>0</v>
      </c>
      <c r="Q91" s="9">
        <v>0</v>
      </c>
      <c r="R91" s="3">
        <v>0</v>
      </c>
      <c r="S91" s="9">
        <v>0</v>
      </c>
      <c r="T91" s="3">
        <v>0</v>
      </c>
      <c r="U91" s="9">
        <f t="shared" si="0"/>
        <v>0</v>
      </c>
      <c r="V91" s="3">
        <v>0</v>
      </c>
      <c r="W91" s="9">
        <v>0</v>
      </c>
      <c r="X91" s="3">
        <v>0</v>
      </c>
      <c r="Y91" s="9">
        <v>0</v>
      </c>
      <c r="Z91" s="3">
        <v>0</v>
      </c>
      <c r="AA91" s="9">
        <v>0</v>
      </c>
      <c r="AB91" s="3">
        <v>0</v>
      </c>
      <c r="AC91" s="9">
        <v>0</v>
      </c>
      <c r="AD91" s="3">
        <v>0</v>
      </c>
      <c r="AE91" s="9">
        <v>0</v>
      </c>
      <c r="AF91" s="3">
        <v>0</v>
      </c>
      <c r="AG91" s="9">
        <v>0</v>
      </c>
      <c r="AH91" s="5">
        <v>1</v>
      </c>
      <c r="AI91" s="9">
        <v>1</v>
      </c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</row>
    <row r="92" spans="1:457" s="1" customFormat="1" ht="27" customHeight="1" x14ac:dyDescent="0.25">
      <c r="A92" s="84"/>
      <c r="B92" s="56" t="s">
        <v>509</v>
      </c>
      <c r="C92" s="33" t="s">
        <v>468</v>
      </c>
      <c r="D92" s="4">
        <v>0</v>
      </c>
      <c r="E92" s="61">
        <f>SUM(D92)</f>
        <v>0</v>
      </c>
      <c r="F92" s="4">
        <v>0</v>
      </c>
      <c r="G92" s="59">
        <v>0</v>
      </c>
      <c r="H92" s="4">
        <v>0</v>
      </c>
      <c r="I92" s="59">
        <f>SUM(H92)</f>
        <v>0</v>
      </c>
      <c r="J92" s="4">
        <v>0</v>
      </c>
      <c r="K92" s="59">
        <f>SUM(J92)</f>
        <v>0</v>
      </c>
      <c r="L92" s="4">
        <v>0</v>
      </c>
      <c r="M92" s="59">
        <v>0</v>
      </c>
      <c r="N92" s="6">
        <v>0</v>
      </c>
      <c r="O92" s="7">
        <v>0</v>
      </c>
      <c r="P92" s="4">
        <v>0</v>
      </c>
      <c r="Q92" s="7">
        <v>0</v>
      </c>
      <c r="R92" s="4">
        <v>0</v>
      </c>
      <c r="S92" s="7">
        <v>0</v>
      </c>
      <c r="T92" s="4">
        <v>0</v>
      </c>
      <c r="U92" s="7">
        <f t="shared" si="0"/>
        <v>0</v>
      </c>
      <c r="V92" s="4">
        <v>0</v>
      </c>
      <c r="W92" s="7">
        <v>0</v>
      </c>
      <c r="X92" s="4">
        <v>0</v>
      </c>
      <c r="Y92" s="7">
        <v>0</v>
      </c>
      <c r="Z92" s="4">
        <v>0</v>
      </c>
      <c r="AA92" s="7">
        <v>0</v>
      </c>
      <c r="AB92" s="4">
        <v>0</v>
      </c>
      <c r="AC92" s="7">
        <v>0</v>
      </c>
      <c r="AD92" s="4">
        <v>0</v>
      </c>
      <c r="AE92" s="7">
        <v>0</v>
      </c>
      <c r="AF92" s="4">
        <v>0</v>
      </c>
      <c r="AG92" s="7">
        <v>0</v>
      </c>
      <c r="AH92" s="6">
        <v>1</v>
      </c>
      <c r="AI92" s="7">
        <v>1</v>
      </c>
    </row>
    <row r="93" spans="1:457" s="8" customFormat="1" ht="27" customHeight="1" x14ac:dyDescent="0.25">
      <c r="A93" s="84"/>
      <c r="B93" s="86" t="s">
        <v>446</v>
      </c>
      <c r="C93" s="32" t="s">
        <v>436</v>
      </c>
      <c r="D93" s="3">
        <v>0</v>
      </c>
      <c r="E93" s="177">
        <f>SUM(D93:D95)</f>
        <v>1</v>
      </c>
      <c r="F93" s="3">
        <v>1</v>
      </c>
      <c r="G93" s="71">
        <f>SUM(F93:F95)</f>
        <v>1</v>
      </c>
      <c r="H93" s="3">
        <v>1</v>
      </c>
      <c r="I93" s="71">
        <f>SUM(H93:H95)</f>
        <v>1</v>
      </c>
      <c r="J93" s="3">
        <v>1</v>
      </c>
      <c r="K93" s="71">
        <f>SUM(J93:J95)</f>
        <v>1</v>
      </c>
      <c r="L93" s="3">
        <v>1</v>
      </c>
      <c r="M93" s="71">
        <f>SUM(L93:L95)</f>
        <v>1</v>
      </c>
      <c r="N93" s="5">
        <v>1</v>
      </c>
      <c r="O93" s="72">
        <v>2</v>
      </c>
      <c r="P93" s="3">
        <v>1</v>
      </c>
      <c r="Q93" s="72">
        <v>2</v>
      </c>
      <c r="R93" s="3">
        <v>1</v>
      </c>
      <c r="S93" s="72">
        <v>2</v>
      </c>
      <c r="T93" s="3">
        <v>1</v>
      </c>
      <c r="U93" s="72">
        <f>SUM(T93:T95)</f>
        <v>2</v>
      </c>
      <c r="V93" s="3">
        <v>1</v>
      </c>
      <c r="W93" s="72">
        <v>2</v>
      </c>
      <c r="X93" s="3">
        <v>0</v>
      </c>
      <c r="Y93" s="72">
        <f>SUM(X94:X95)</f>
        <v>1</v>
      </c>
      <c r="Z93" s="3">
        <v>0</v>
      </c>
      <c r="AA93" s="72">
        <v>1</v>
      </c>
      <c r="AB93" s="3">
        <v>0</v>
      </c>
      <c r="AC93" s="72">
        <v>2</v>
      </c>
      <c r="AD93" s="3">
        <v>0</v>
      </c>
      <c r="AE93" s="72">
        <v>2</v>
      </c>
      <c r="AF93" s="3">
        <v>0</v>
      </c>
      <c r="AG93" s="72">
        <v>1</v>
      </c>
      <c r="AH93" s="5">
        <v>0</v>
      </c>
      <c r="AI93" s="72">
        <v>1</v>
      </c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</row>
    <row r="94" spans="1:457" s="8" customFormat="1" ht="27" customHeight="1" x14ac:dyDescent="0.25">
      <c r="A94" s="84"/>
      <c r="B94" s="132"/>
      <c r="C94" s="32" t="s">
        <v>479</v>
      </c>
      <c r="D94" s="3">
        <v>1</v>
      </c>
      <c r="E94" s="178"/>
      <c r="F94" s="3">
        <v>0</v>
      </c>
      <c r="G94" s="71"/>
      <c r="H94" s="3">
        <v>0</v>
      </c>
      <c r="I94" s="71"/>
      <c r="J94" s="3">
        <v>0</v>
      </c>
      <c r="K94" s="71"/>
      <c r="L94" s="3">
        <v>0</v>
      </c>
      <c r="M94" s="71"/>
      <c r="N94" s="5">
        <v>1</v>
      </c>
      <c r="O94" s="72"/>
      <c r="P94" s="3">
        <v>1</v>
      </c>
      <c r="Q94" s="72"/>
      <c r="R94" s="3">
        <v>1</v>
      </c>
      <c r="S94" s="72"/>
      <c r="T94" s="3">
        <v>1</v>
      </c>
      <c r="U94" s="72"/>
      <c r="V94" s="3">
        <v>1</v>
      </c>
      <c r="W94" s="72"/>
      <c r="X94" s="3">
        <v>1</v>
      </c>
      <c r="Y94" s="72"/>
      <c r="Z94" s="3">
        <v>1</v>
      </c>
      <c r="AA94" s="72"/>
      <c r="AB94" s="3">
        <v>1</v>
      </c>
      <c r="AC94" s="72"/>
      <c r="AD94" s="3">
        <v>1</v>
      </c>
      <c r="AE94" s="72"/>
      <c r="AF94" s="3">
        <v>0</v>
      </c>
      <c r="AG94" s="72"/>
      <c r="AH94" s="5">
        <v>0</v>
      </c>
      <c r="AI94" s="72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</row>
    <row r="95" spans="1:457" s="8" customFormat="1" ht="27" customHeight="1" x14ac:dyDescent="0.25">
      <c r="A95" s="84"/>
      <c r="B95" s="133"/>
      <c r="C95" s="32" t="s">
        <v>468</v>
      </c>
      <c r="D95" s="3">
        <v>0</v>
      </c>
      <c r="E95" s="179"/>
      <c r="F95" s="3">
        <v>0</v>
      </c>
      <c r="G95" s="71"/>
      <c r="H95" s="3">
        <v>0</v>
      </c>
      <c r="I95" s="71"/>
      <c r="J95" s="3">
        <v>0</v>
      </c>
      <c r="K95" s="71"/>
      <c r="L95" s="3">
        <v>0</v>
      </c>
      <c r="M95" s="71"/>
      <c r="N95" s="5">
        <v>0</v>
      </c>
      <c r="O95" s="72"/>
      <c r="P95" s="3">
        <v>0</v>
      </c>
      <c r="Q95" s="72"/>
      <c r="R95" s="3">
        <v>0</v>
      </c>
      <c r="S95" s="72"/>
      <c r="T95" s="3">
        <v>0</v>
      </c>
      <c r="U95" s="72"/>
      <c r="V95" s="3">
        <v>0</v>
      </c>
      <c r="W95" s="72"/>
      <c r="X95" s="3">
        <v>0</v>
      </c>
      <c r="Y95" s="72"/>
      <c r="Z95" s="3">
        <v>0</v>
      </c>
      <c r="AA95" s="72"/>
      <c r="AB95" s="3">
        <v>1</v>
      </c>
      <c r="AC95" s="72"/>
      <c r="AD95" s="3">
        <v>1</v>
      </c>
      <c r="AE95" s="72"/>
      <c r="AF95" s="3">
        <v>1</v>
      </c>
      <c r="AG95" s="72"/>
      <c r="AH95" s="5">
        <v>1</v>
      </c>
      <c r="AI95" s="72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</row>
    <row r="96" spans="1:457" s="65" customFormat="1" ht="27" customHeight="1" x14ac:dyDescent="0.25">
      <c r="A96" s="84"/>
      <c r="B96" s="80" t="s">
        <v>447</v>
      </c>
      <c r="C96" s="62" t="s">
        <v>437</v>
      </c>
      <c r="D96" s="47">
        <v>1</v>
      </c>
      <c r="E96" s="192">
        <f>SUM(D96:D98)</f>
        <v>1</v>
      </c>
      <c r="F96" s="47">
        <v>1</v>
      </c>
      <c r="G96" s="79">
        <f>SUM(F96:F98)</f>
        <v>1</v>
      </c>
      <c r="H96" s="47">
        <v>0</v>
      </c>
      <c r="I96" s="73">
        <f>SUM(H97:H98)</f>
        <v>0</v>
      </c>
      <c r="J96" s="47">
        <v>0</v>
      </c>
      <c r="K96" s="73">
        <f>SUM(J97:J98)</f>
        <v>0</v>
      </c>
      <c r="L96" s="47">
        <v>0</v>
      </c>
      <c r="M96" s="73">
        <f>SUM(L97:L98)</f>
        <v>1</v>
      </c>
      <c r="N96" s="44">
        <v>0</v>
      </c>
      <c r="O96" s="70">
        <v>0</v>
      </c>
      <c r="P96" s="47">
        <v>0</v>
      </c>
      <c r="Q96" s="70">
        <v>1</v>
      </c>
      <c r="R96" s="47">
        <v>0</v>
      </c>
      <c r="S96" s="70">
        <v>1</v>
      </c>
      <c r="T96" s="47">
        <v>0</v>
      </c>
      <c r="U96" s="70">
        <f>SUM(T97)</f>
        <v>1</v>
      </c>
      <c r="V96" s="47">
        <v>0</v>
      </c>
      <c r="W96" s="70">
        <v>1</v>
      </c>
      <c r="X96" s="47">
        <v>0</v>
      </c>
      <c r="Y96" s="70">
        <f>SUM(X97)</f>
        <v>1</v>
      </c>
      <c r="Z96" s="47">
        <v>0</v>
      </c>
      <c r="AA96" s="70">
        <v>1</v>
      </c>
      <c r="AB96" s="47">
        <v>0</v>
      </c>
      <c r="AC96" s="70">
        <v>1</v>
      </c>
      <c r="AD96" s="47">
        <v>0</v>
      </c>
      <c r="AE96" s="70">
        <v>1</v>
      </c>
      <c r="AF96" s="47">
        <v>0</v>
      </c>
      <c r="AG96" s="70">
        <v>0</v>
      </c>
      <c r="AH96" s="44">
        <v>0</v>
      </c>
      <c r="AI96" s="70">
        <v>0</v>
      </c>
    </row>
    <row r="97" spans="1:457" s="1" customFormat="1" ht="27" customHeight="1" x14ac:dyDescent="0.25">
      <c r="A97" s="84"/>
      <c r="B97" s="81"/>
      <c r="C97" s="33" t="s">
        <v>436</v>
      </c>
      <c r="D97" s="4">
        <v>0</v>
      </c>
      <c r="E97" s="193"/>
      <c r="F97" s="4">
        <v>0</v>
      </c>
      <c r="G97" s="79"/>
      <c r="H97" s="4">
        <v>0</v>
      </c>
      <c r="I97" s="73"/>
      <c r="J97" s="4">
        <v>0</v>
      </c>
      <c r="K97" s="73"/>
      <c r="L97" s="4">
        <v>0</v>
      </c>
      <c r="M97" s="73"/>
      <c r="N97" s="6">
        <v>0</v>
      </c>
      <c r="O97" s="70"/>
      <c r="P97" s="4">
        <v>1</v>
      </c>
      <c r="Q97" s="70"/>
      <c r="R97" s="4">
        <v>1</v>
      </c>
      <c r="S97" s="70"/>
      <c r="T97" s="4">
        <v>1</v>
      </c>
      <c r="U97" s="70"/>
      <c r="V97" s="4">
        <v>1</v>
      </c>
      <c r="W97" s="70"/>
      <c r="X97" s="4">
        <v>1</v>
      </c>
      <c r="Y97" s="70"/>
      <c r="Z97" s="4">
        <v>1</v>
      </c>
      <c r="AA97" s="70"/>
      <c r="AB97" s="4">
        <v>1</v>
      </c>
      <c r="AC97" s="70"/>
      <c r="AD97" s="4">
        <v>1</v>
      </c>
      <c r="AE97" s="70"/>
      <c r="AF97" s="4">
        <v>0</v>
      </c>
      <c r="AG97" s="70"/>
      <c r="AH97" s="6">
        <v>0</v>
      </c>
      <c r="AI97" s="70"/>
    </row>
    <row r="98" spans="1:457" s="1" customFormat="1" ht="27" customHeight="1" x14ac:dyDescent="0.25">
      <c r="A98" s="84"/>
      <c r="B98" s="82"/>
      <c r="C98" s="33" t="s">
        <v>468</v>
      </c>
      <c r="D98" s="4">
        <v>0</v>
      </c>
      <c r="E98" s="194"/>
      <c r="F98" s="4">
        <v>0</v>
      </c>
      <c r="G98" s="79"/>
      <c r="H98" s="4">
        <v>0</v>
      </c>
      <c r="I98" s="73"/>
      <c r="J98" s="4">
        <v>0</v>
      </c>
      <c r="K98" s="73"/>
      <c r="L98" s="4">
        <v>1</v>
      </c>
      <c r="M98" s="73"/>
      <c r="N98" s="6">
        <v>0</v>
      </c>
      <c r="O98" s="70"/>
      <c r="P98" s="4">
        <v>0</v>
      </c>
      <c r="Q98" s="70"/>
      <c r="R98" s="4">
        <v>0</v>
      </c>
      <c r="S98" s="70"/>
      <c r="T98" s="4">
        <v>0</v>
      </c>
      <c r="U98" s="70"/>
      <c r="V98" s="4">
        <v>0</v>
      </c>
      <c r="W98" s="70"/>
      <c r="X98" s="4">
        <v>0</v>
      </c>
      <c r="Y98" s="70"/>
      <c r="Z98" s="4">
        <v>0</v>
      </c>
      <c r="AA98" s="70"/>
      <c r="AB98" s="4">
        <v>0</v>
      </c>
      <c r="AC98" s="70"/>
      <c r="AD98" s="4">
        <v>0</v>
      </c>
      <c r="AE98" s="70"/>
      <c r="AF98" s="4">
        <v>0</v>
      </c>
      <c r="AG98" s="70"/>
      <c r="AH98" s="6">
        <v>0</v>
      </c>
      <c r="AI98" s="70"/>
    </row>
    <row r="99" spans="1:457" s="1" customFormat="1" ht="27" customHeight="1" x14ac:dyDescent="0.25">
      <c r="A99" s="84"/>
      <c r="B99" s="86" t="s">
        <v>428</v>
      </c>
      <c r="C99" s="32" t="s">
        <v>437</v>
      </c>
      <c r="D99" s="3">
        <v>0</v>
      </c>
      <c r="E99" s="177">
        <f>SUM(D99:D101)</f>
        <v>1</v>
      </c>
      <c r="F99" s="3">
        <v>1</v>
      </c>
      <c r="G99" s="71">
        <f>SUM(F99:F101)</f>
        <v>2</v>
      </c>
      <c r="H99" s="3">
        <v>1</v>
      </c>
      <c r="I99" s="71">
        <f>SUM(H99:H101)</f>
        <v>1</v>
      </c>
      <c r="J99" s="3">
        <v>1</v>
      </c>
      <c r="K99" s="71">
        <f>SUM(J99:J101)</f>
        <v>1</v>
      </c>
      <c r="L99" s="3">
        <v>0</v>
      </c>
      <c r="M99" s="71">
        <f>SUM(L100:L101)</f>
        <v>1</v>
      </c>
      <c r="N99" s="5">
        <v>0</v>
      </c>
      <c r="O99" s="72">
        <v>0</v>
      </c>
      <c r="P99" s="3">
        <v>0</v>
      </c>
      <c r="Q99" s="72">
        <v>0</v>
      </c>
      <c r="R99" s="3">
        <v>0</v>
      </c>
      <c r="S99" s="72">
        <v>0</v>
      </c>
      <c r="T99" s="3">
        <v>0</v>
      </c>
      <c r="U99" s="72">
        <f>SUM(T100:T101)</f>
        <v>1</v>
      </c>
      <c r="V99" s="3">
        <v>0</v>
      </c>
      <c r="W99" s="72">
        <v>3</v>
      </c>
      <c r="X99" s="3">
        <v>0</v>
      </c>
      <c r="Y99" s="72">
        <f>SUM(X100:X101)</f>
        <v>2</v>
      </c>
      <c r="Z99" s="3">
        <v>0</v>
      </c>
      <c r="AA99" s="72">
        <v>2</v>
      </c>
      <c r="AB99" s="3">
        <v>0</v>
      </c>
      <c r="AC99" s="72">
        <v>2</v>
      </c>
      <c r="AD99" s="3">
        <v>0</v>
      </c>
      <c r="AE99" s="72">
        <v>0</v>
      </c>
      <c r="AF99" s="3">
        <v>0</v>
      </c>
      <c r="AG99" s="72">
        <v>0</v>
      </c>
      <c r="AH99" s="5">
        <v>0</v>
      </c>
      <c r="AI99" s="72">
        <v>0</v>
      </c>
    </row>
    <row r="100" spans="1:457" s="8" customFormat="1" ht="27" customHeight="1" x14ac:dyDescent="0.25">
      <c r="A100" s="84"/>
      <c r="B100" s="87"/>
      <c r="C100" s="32" t="s">
        <v>436</v>
      </c>
      <c r="D100" s="3">
        <v>1</v>
      </c>
      <c r="E100" s="178"/>
      <c r="F100" s="3">
        <v>1</v>
      </c>
      <c r="G100" s="71"/>
      <c r="H100" s="3">
        <v>0</v>
      </c>
      <c r="I100" s="71"/>
      <c r="J100" s="3">
        <v>0</v>
      </c>
      <c r="K100" s="71"/>
      <c r="L100" s="3">
        <v>0</v>
      </c>
      <c r="M100" s="71"/>
      <c r="N100" s="5">
        <v>0</v>
      </c>
      <c r="O100" s="72"/>
      <c r="P100" s="3">
        <v>0</v>
      </c>
      <c r="Q100" s="72"/>
      <c r="R100" s="3">
        <v>0</v>
      </c>
      <c r="S100" s="72"/>
      <c r="T100" s="3">
        <v>0</v>
      </c>
      <c r="U100" s="72"/>
      <c r="V100" s="3">
        <v>1</v>
      </c>
      <c r="W100" s="72"/>
      <c r="X100" s="3">
        <v>1</v>
      </c>
      <c r="Y100" s="72"/>
      <c r="Z100" s="3">
        <v>1</v>
      </c>
      <c r="AA100" s="72"/>
      <c r="AB100" s="3">
        <v>1</v>
      </c>
      <c r="AC100" s="72"/>
      <c r="AD100" s="3">
        <v>0</v>
      </c>
      <c r="AE100" s="72"/>
      <c r="AF100" s="3">
        <v>0</v>
      </c>
      <c r="AG100" s="72"/>
      <c r="AH100" s="5">
        <v>0</v>
      </c>
      <c r="AI100" s="72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</row>
    <row r="101" spans="1:457" s="8" customFormat="1" ht="27" customHeight="1" x14ac:dyDescent="0.25">
      <c r="A101" s="84"/>
      <c r="B101" s="88"/>
      <c r="C101" s="32" t="s">
        <v>468</v>
      </c>
      <c r="D101" s="3">
        <v>0</v>
      </c>
      <c r="E101" s="179"/>
      <c r="F101" s="3">
        <v>0</v>
      </c>
      <c r="G101" s="71"/>
      <c r="H101" s="3">
        <v>0</v>
      </c>
      <c r="I101" s="71"/>
      <c r="J101" s="3">
        <v>0</v>
      </c>
      <c r="K101" s="71"/>
      <c r="L101" s="3">
        <v>1</v>
      </c>
      <c r="M101" s="71"/>
      <c r="N101" s="5">
        <v>0</v>
      </c>
      <c r="O101" s="72"/>
      <c r="P101" s="3">
        <v>0</v>
      </c>
      <c r="Q101" s="72"/>
      <c r="R101" s="3">
        <v>0</v>
      </c>
      <c r="S101" s="72"/>
      <c r="T101" s="3">
        <v>1</v>
      </c>
      <c r="U101" s="72"/>
      <c r="V101" s="3">
        <v>2</v>
      </c>
      <c r="W101" s="72"/>
      <c r="X101" s="3">
        <v>1</v>
      </c>
      <c r="Y101" s="72"/>
      <c r="Z101" s="3">
        <v>1</v>
      </c>
      <c r="AA101" s="72"/>
      <c r="AB101" s="3">
        <v>1</v>
      </c>
      <c r="AC101" s="72"/>
      <c r="AD101" s="3">
        <v>0</v>
      </c>
      <c r="AE101" s="72"/>
      <c r="AF101" s="3">
        <v>0</v>
      </c>
      <c r="AG101" s="72"/>
      <c r="AH101" s="5">
        <v>0</v>
      </c>
      <c r="AI101" s="72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</row>
    <row r="102" spans="1:457" s="1" customFormat="1" ht="27" customHeight="1" x14ac:dyDescent="0.25">
      <c r="A102" s="84"/>
      <c r="B102" s="56" t="s">
        <v>510</v>
      </c>
      <c r="C102" s="33" t="s">
        <v>436</v>
      </c>
      <c r="D102" s="4">
        <v>0</v>
      </c>
      <c r="E102" s="61">
        <f>SUM(D102)</f>
        <v>0</v>
      </c>
      <c r="F102" s="4">
        <v>0</v>
      </c>
      <c r="G102" s="59">
        <v>0</v>
      </c>
      <c r="H102" s="4">
        <v>0</v>
      </c>
      <c r="I102" s="59">
        <f>SUM(H102)</f>
        <v>0</v>
      </c>
      <c r="J102" s="4">
        <v>0</v>
      </c>
      <c r="K102" s="59">
        <f>SUM(J102)</f>
        <v>0</v>
      </c>
      <c r="L102" s="4">
        <v>0</v>
      </c>
      <c r="M102" s="59">
        <v>0</v>
      </c>
      <c r="N102" s="6">
        <v>0</v>
      </c>
      <c r="O102" s="7">
        <v>0</v>
      </c>
      <c r="P102" s="4">
        <v>1</v>
      </c>
      <c r="Q102" s="7">
        <v>1</v>
      </c>
      <c r="R102" s="4">
        <v>1</v>
      </c>
      <c r="S102" s="7">
        <v>1</v>
      </c>
      <c r="T102" s="4">
        <v>1</v>
      </c>
      <c r="U102" s="7">
        <f>SUM(T102)</f>
        <v>1</v>
      </c>
      <c r="V102" s="4">
        <v>1</v>
      </c>
      <c r="W102" s="7">
        <v>1</v>
      </c>
      <c r="X102" s="4">
        <v>1</v>
      </c>
      <c r="Y102" s="7">
        <f>SUM(X102)</f>
        <v>1</v>
      </c>
      <c r="Z102" s="4">
        <v>1</v>
      </c>
      <c r="AA102" s="7">
        <v>1</v>
      </c>
      <c r="AB102" s="4">
        <v>0</v>
      </c>
      <c r="AC102" s="7">
        <v>0</v>
      </c>
      <c r="AD102" s="4">
        <v>0</v>
      </c>
      <c r="AE102" s="7">
        <v>0</v>
      </c>
      <c r="AF102" s="4">
        <v>0</v>
      </c>
      <c r="AG102" s="7">
        <v>0</v>
      </c>
      <c r="AH102" s="6">
        <v>0</v>
      </c>
      <c r="AI102" s="7">
        <v>0</v>
      </c>
    </row>
    <row r="103" spans="1:457" s="1" customFormat="1" ht="27" customHeight="1" x14ac:dyDescent="0.25">
      <c r="A103" s="84"/>
      <c r="B103" s="86" t="s">
        <v>448</v>
      </c>
      <c r="C103" s="32" t="s">
        <v>437</v>
      </c>
      <c r="D103" s="3">
        <v>0</v>
      </c>
      <c r="E103" s="177">
        <f>SUM(D103:D104)</f>
        <v>0</v>
      </c>
      <c r="F103" s="3">
        <v>0</v>
      </c>
      <c r="G103" s="71">
        <v>0</v>
      </c>
      <c r="H103" s="3">
        <v>0</v>
      </c>
      <c r="I103" s="71">
        <f>SUM(H103:H104)</f>
        <v>0</v>
      </c>
      <c r="J103" s="3">
        <v>0</v>
      </c>
      <c r="K103" s="71">
        <f>SUM(J103:J104)</f>
        <v>0</v>
      </c>
      <c r="L103" s="3">
        <v>0</v>
      </c>
      <c r="M103" s="71">
        <v>0</v>
      </c>
      <c r="N103" s="5">
        <v>1</v>
      </c>
      <c r="O103" s="72">
        <v>1</v>
      </c>
      <c r="P103" s="3">
        <v>0</v>
      </c>
      <c r="Q103" s="72">
        <v>0</v>
      </c>
      <c r="R103" s="3">
        <v>0</v>
      </c>
      <c r="S103" s="72">
        <v>0</v>
      </c>
      <c r="T103" s="3">
        <v>0</v>
      </c>
      <c r="U103" s="72">
        <f>SUM(T104)</f>
        <v>0</v>
      </c>
      <c r="V103" s="3">
        <v>0</v>
      </c>
      <c r="W103" s="72">
        <v>1</v>
      </c>
      <c r="X103" s="3">
        <v>0</v>
      </c>
      <c r="Y103" s="72">
        <f>SUM(X104)</f>
        <v>1</v>
      </c>
      <c r="Z103" s="3">
        <v>0</v>
      </c>
      <c r="AA103" s="72">
        <v>1</v>
      </c>
      <c r="AB103" s="3">
        <v>0</v>
      </c>
      <c r="AC103" s="72">
        <v>1</v>
      </c>
      <c r="AD103" s="3">
        <v>0</v>
      </c>
      <c r="AE103" s="72">
        <v>1</v>
      </c>
      <c r="AF103" s="3">
        <v>0</v>
      </c>
      <c r="AG103" s="72">
        <v>1</v>
      </c>
      <c r="AH103" s="5">
        <v>0</v>
      </c>
      <c r="AI103" s="72">
        <v>0</v>
      </c>
    </row>
    <row r="104" spans="1:457" s="8" customFormat="1" ht="27" customHeight="1" x14ac:dyDescent="0.25">
      <c r="A104" s="84"/>
      <c r="B104" s="133"/>
      <c r="C104" s="32" t="s">
        <v>468</v>
      </c>
      <c r="D104" s="3">
        <v>0</v>
      </c>
      <c r="E104" s="179"/>
      <c r="F104" s="3">
        <v>0</v>
      </c>
      <c r="G104" s="71"/>
      <c r="H104" s="3">
        <v>0</v>
      </c>
      <c r="I104" s="71"/>
      <c r="J104" s="3">
        <v>0</v>
      </c>
      <c r="K104" s="71"/>
      <c r="L104" s="3">
        <v>0</v>
      </c>
      <c r="M104" s="71"/>
      <c r="N104" s="5">
        <v>0</v>
      </c>
      <c r="O104" s="72"/>
      <c r="P104" s="3">
        <v>0</v>
      </c>
      <c r="Q104" s="72"/>
      <c r="R104" s="3">
        <v>0</v>
      </c>
      <c r="S104" s="72"/>
      <c r="T104" s="3">
        <v>0</v>
      </c>
      <c r="U104" s="72"/>
      <c r="V104" s="3">
        <v>1</v>
      </c>
      <c r="W104" s="72"/>
      <c r="X104" s="3">
        <v>1</v>
      </c>
      <c r="Y104" s="72"/>
      <c r="Z104" s="3">
        <v>1</v>
      </c>
      <c r="AA104" s="72"/>
      <c r="AB104" s="3">
        <v>1</v>
      </c>
      <c r="AC104" s="72"/>
      <c r="AD104" s="3">
        <v>1</v>
      </c>
      <c r="AE104" s="72"/>
      <c r="AF104" s="3">
        <v>1</v>
      </c>
      <c r="AG104" s="72"/>
      <c r="AH104" s="5">
        <v>1</v>
      </c>
      <c r="AI104" s="72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</row>
    <row r="105" spans="1:457" s="1" customFormat="1" ht="27" customHeight="1" x14ac:dyDescent="0.25">
      <c r="A105" s="84"/>
      <c r="B105" s="77" t="s">
        <v>449</v>
      </c>
      <c r="C105" s="33" t="s">
        <v>436</v>
      </c>
      <c r="D105" s="4">
        <v>0</v>
      </c>
      <c r="E105" s="180">
        <f>SUM(D105:D106)</f>
        <v>0</v>
      </c>
      <c r="F105" s="4">
        <v>0</v>
      </c>
      <c r="G105" s="73">
        <v>0</v>
      </c>
      <c r="H105" s="4">
        <v>0</v>
      </c>
      <c r="I105" s="73">
        <f>SUM(H105:H106)</f>
        <v>0</v>
      </c>
      <c r="J105" s="4">
        <v>0</v>
      </c>
      <c r="K105" s="73">
        <f>SUM(J105:J106)</f>
        <v>0</v>
      </c>
      <c r="L105" s="4">
        <v>0</v>
      </c>
      <c r="M105" s="73">
        <v>0</v>
      </c>
      <c r="N105" s="4">
        <v>0</v>
      </c>
      <c r="O105" s="73">
        <v>0</v>
      </c>
      <c r="P105" s="4">
        <v>0</v>
      </c>
      <c r="Q105" s="70">
        <v>0</v>
      </c>
      <c r="R105" s="4">
        <v>0</v>
      </c>
      <c r="S105" s="70">
        <v>0</v>
      </c>
      <c r="T105" s="4">
        <v>0</v>
      </c>
      <c r="U105" s="70">
        <f>SUM(T105:T106)</f>
        <v>1</v>
      </c>
      <c r="V105" s="4">
        <v>1</v>
      </c>
      <c r="W105" s="70">
        <v>1</v>
      </c>
      <c r="X105" s="4">
        <v>0</v>
      </c>
      <c r="Y105" s="70">
        <v>0</v>
      </c>
      <c r="Z105" s="4">
        <v>0</v>
      </c>
      <c r="AA105" s="70">
        <v>0</v>
      </c>
      <c r="AB105" s="4">
        <v>0</v>
      </c>
      <c r="AC105" s="70">
        <v>0</v>
      </c>
      <c r="AD105" s="4">
        <v>0</v>
      </c>
      <c r="AE105" s="70">
        <v>0</v>
      </c>
      <c r="AF105" s="4">
        <v>1</v>
      </c>
      <c r="AG105" s="70">
        <v>1</v>
      </c>
      <c r="AH105" s="6">
        <v>2</v>
      </c>
      <c r="AI105" s="70">
        <v>2</v>
      </c>
    </row>
    <row r="106" spans="1:457" s="1" customFormat="1" ht="27" customHeight="1" x14ac:dyDescent="0.25">
      <c r="A106" s="84"/>
      <c r="B106" s="160"/>
      <c r="C106" s="33" t="s">
        <v>468</v>
      </c>
      <c r="D106" s="4">
        <v>0</v>
      </c>
      <c r="E106" s="182"/>
      <c r="F106" s="4">
        <v>0</v>
      </c>
      <c r="G106" s="73"/>
      <c r="H106" s="4">
        <v>0</v>
      </c>
      <c r="I106" s="73"/>
      <c r="J106" s="4">
        <v>0</v>
      </c>
      <c r="K106" s="73"/>
      <c r="L106" s="4">
        <v>0</v>
      </c>
      <c r="M106" s="73"/>
      <c r="N106" s="4">
        <v>0</v>
      </c>
      <c r="O106" s="73"/>
      <c r="P106" s="4">
        <v>0</v>
      </c>
      <c r="Q106" s="70"/>
      <c r="R106" s="4">
        <v>0</v>
      </c>
      <c r="S106" s="70"/>
      <c r="T106" s="4">
        <v>1</v>
      </c>
      <c r="U106" s="70"/>
      <c r="V106" s="4">
        <v>0</v>
      </c>
      <c r="W106" s="70"/>
      <c r="X106" s="4">
        <v>0</v>
      </c>
      <c r="Y106" s="70"/>
      <c r="Z106" s="4">
        <v>0</v>
      </c>
      <c r="AA106" s="70"/>
      <c r="AB106" s="4">
        <v>0</v>
      </c>
      <c r="AC106" s="70"/>
      <c r="AD106" s="4">
        <v>0</v>
      </c>
      <c r="AE106" s="70"/>
      <c r="AF106" s="4">
        <v>0</v>
      </c>
      <c r="AG106" s="70"/>
      <c r="AH106" s="6">
        <v>0</v>
      </c>
      <c r="AI106" s="70"/>
    </row>
    <row r="107" spans="1:457" s="8" customFormat="1" ht="27" customHeight="1" x14ac:dyDescent="0.25">
      <c r="A107" s="84"/>
      <c r="B107" s="86" t="s">
        <v>511</v>
      </c>
      <c r="C107" s="32" t="s">
        <v>437</v>
      </c>
      <c r="D107" s="3">
        <v>0</v>
      </c>
      <c r="E107" s="177">
        <f>SUM(D107:D109)</f>
        <v>6</v>
      </c>
      <c r="F107" s="3">
        <v>0</v>
      </c>
      <c r="G107" s="71">
        <f>SUM(F107:F109)</f>
        <v>7</v>
      </c>
      <c r="H107" s="3">
        <v>0</v>
      </c>
      <c r="I107" s="71">
        <f>SUM(H107:H109)</f>
        <v>5</v>
      </c>
      <c r="J107" s="3">
        <v>0</v>
      </c>
      <c r="K107" s="71">
        <f>SUM(J107:J109)</f>
        <v>5</v>
      </c>
      <c r="L107" s="3">
        <v>0</v>
      </c>
      <c r="M107" s="71">
        <f>SUM(L107:L108)</f>
        <v>2</v>
      </c>
      <c r="N107" s="5">
        <v>0</v>
      </c>
      <c r="O107" s="71">
        <v>2</v>
      </c>
      <c r="P107" s="3">
        <v>0</v>
      </c>
      <c r="Q107" s="72">
        <v>0</v>
      </c>
      <c r="R107" s="3">
        <v>0</v>
      </c>
      <c r="S107" s="72">
        <v>0</v>
      </c>
      <c r="T107" s="3">
        <v>1</v>
      </c>
      <c r="U107" s="72">
        <f>SUM(T107:T108)</f>
        <v>2</v>
      </c>
      <c r="V107" s="3">
        <v>1</v>
      </c>
      <c r="W107" s="72">
        <v>2</v>
      </c>
      <c r="X107" s="3">
        <v>1</v>
      </c>
      <c r="Y107" s="72">
        <f>SUM(X107:X108)</f>
        <v>5</v>
      </c>
      <c r="Z107" s="3">
        <v>1</v>
      </c>
      <c r="AA107" s="72">
        <v>5</v>
      </c>
      <c r="AB107" s="3">
        <v>1</v>
      </c>
      <c r="AC107" s="72">
        <v>4</v>
      </c>
      <c r="AD107" s="3">
        <v>1</v>
      </c>
      <c r="AE107" s="72">
        <v>4</v>
      </c>
      <c r="AF107" s="3">
        <v>1</v>
      </c>
      <c r="AG107" s="72">
        <v>2</v>
      </c>
      <c r="AH107" s="5">
        <v>1</v>
      </c>
      <c r="AI107" s="72">
        <v>2</v>
      </c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</row>
    <row r="108" spans="1:457" s="8" customFormat="1" ht="27" customHeight="1" x14ac:dyDescent="0.25">
      <c r="A108" s="84"/>
      <c r="B108" s="87"/>
      <c r="C108" s="32" t="s">
        <v>436</v>
      </c>
      <c r="D108" s="3">
        <v>5</v>
      </c>
      <c r="E108" s="178"/>
      <c r="F108" s="3">
        <v>6</v>
      </c>
      <c r="G108" s="71"/>
      <c r="H108" s="3">
        <v>4</v>
      </c>
      <c r="I108" s="71"/>
      <c r="J108" s="3">
        <v>4</v>
      </c>
      <c r="K108" s="71"/>
      <c r="L108" s="3">
        <v>2</v>
      </c>
      <c r="M108" s="71"/>
      <c r="N108" s="5">
        <v>2</v>
      </c>
      <c r="O108" s="71"/>
      <c r="P108" s="3">
        <v>0</v>
      </c>
      <c r="Q108" s="72"/>
      <c r="R108" s="3">
        <v>0</v>
      </c>
      <c r="S108" s="72"/>
      <c r="T108" s="3">
        <v>1</v>
      </c>
      <c r="U108" s="72"/>
      <c r="V108" s="3">
        <v>1</v>
      </c>
      <c r="W108" s="72"/>
      <c r="X108" s="3">
        <v>4</v>
      </c>
      <c r="Y108" s="72"/>
      <c r="Z108" s="3">
        <v>4</v>
      </c>
      <c r="AA108" s="72"/>
      <c r="AB108" s="3">
        <v>3</v>
      </c>
      <c r="AC108" s="72"/>
      <c r="AD108" s="3">
        <v>3</v>
      </c>
      <c r="AE108" s="72"/>
      <c r="AF108" s="3">
        <v>1</v>
      </c>
      <c r="AG108" s="72"/>
      <c r="AH108" s="5">
        <v>1</v>
      </c>
      <c r="AI108" s="72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</row>
    <row r="109" spans="1:457" s="8" customFormat="1" ht="27" customHeight="1" x14ac:dyDescent="0.25">
      <c r="A109" s="84"/>
      <c r="B109" s="88"/>
      <c r="C109" s="32" t="s">
        <v>468</v>
      </c>
      <c r="D109" s="3">
        <v>1</v>
      </c>
      <c r="E109" s="179"/>
      <c r="F109" s="3">
        <v>1</v>
      </c>
      <c r="G109" s="71"/>
      <c r="H109" s="3">
        <v>1</v>
      </c>
      <c r="I109" s="71"/>
      <c r="J109" s="3">
        <v>1</v>
      </c>
      <c r="K109" s="71"/>
      <c r="L109" s="3">
        <v>0</v>
      </c>
      <c r="M109" s="71"/>
      <c r="N109" s="5">
        <v>0</v>
      </c>
      <c r="O109" s="71"/>
      <c r="P109" s="3">
        <v>0</v>
      </c>
      <c r="Q109" s="72"/>
      <c r="R109" s="3">
        <v>0</v>
      </c>
      <c r="S109" s="72"/>
      <c r="T109" s="3">
        <v>0</v>
      </c>
      <c r="U109" s="72"/>
      <c r="V109" s="3">
        <v>0</v>
      </c>
      <c r="W109" s="72"/>
      <c r="X109" s="3">
        <v>0</v>
      </c>
      <c r="Y109" s="72"/>
      <c r="Z109" s="3">
        <v>0</v>
      </c>
      <c r="AA109" s="72"/>
      <c r="AB109" s="3">
        <v>0</v>
      </c>
      <c r="AC109" s="72"/>
      <c r="AD109" s="3">
        <v>0</v>
      </c>
      <c r="AE109" s="72"/>
      <c r="AF109" s="3">
        <v>0</v>
      </c>
      <c r="AG109" s="72"/>
      <c r="AH109" s="5">
        <v>0</v>
      </c>
      <c r="AI109" s="72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</row>
    <row r="110" spans="1:457" s="8" customFormat="1" ht="27" customHeight="1" x14ac:dyDescent="0.25">
      <c r="A110" s="84"/>
      <c r="B110" s="66" t="s">
        <v>429</v>
      </c>
      <c r="C110" s="33" t="s">
        <v>436</v>
      </c>
      <c r="D110" s="4">
        <v>1</v>
      </c>
      <c r="E110" s="61">
        <f>SUM(D110)</f>
        <v>1</v>
      </c>
      <c r="F110" s="4">
        <v>1</v>
      </c>
      <c r="G110" s="59">
        <v>1</v>
      </c>
      <c r="H110" s="4">
        <v>1</v>
      </c>
      <c r="I110" s="59">
        <f>SUM(H110)</f>
        <v>1</v>
      </c>
      <c r="J110" s="4">
        <v>1</v>
      </c>
      <c r="K110" s="59">
        <f>SUM(J110)</f>
        <v>1</v>
      </c>
      <c r="L110" s="4">
        <v>1</v>
      </c>
      <c r="M110" s="59">
        <f>SUM(L110)</f>
        <v>1</v>
      </c>
      <c r="N110" s="6">
        <v>2</v>
      </c>
      <c r="O110" s="7">
        <v>2</v>
      </c>
      <c r="P110" s="4">
        <v>0</v>
      </c>
      <c r="Q110" s="7">
        <v>0</v>
      </c>
      <c r="R110" s="4">
        <v>0</v>
      </c>
      <c r="S110" s="7">
        <v>0</v>
      </c>
      <c r="T110" s="4">
        <v>0</v>
      </c>
      <c r="U110" s="7">
        <v>0</v>
      </c>
      <c r="V110" s="4">
        <v>0</v>
      </c>
      <c r="W110" s="7">
        <v>0</v>
      </c>
      <c r="X110" s="4">
        <v>0</v>
      </c>
      <c r="Y110" s="7">
        <v>0</v>
      </c>
      <c r="Z110" s="4">
        <v>0</v>
      </c>
      <c r="AA110" s="7">
        <v>0</v>
      </c>
      <c r="AB110" s="4">
        <v>0</v>
      </c>
      <c r="AC110" s="7">
        <v>0</v>
      </c>
      <c r="AD110" s="4">
        <v>0</v>
      </c>
      <c r="AE110" s="7">
        <v>0</v>
      </c>
      <c r="AF110" s="4">
        <v>0</v>
      </c>
      <c r="AG110" s="7">
        <v>0</v>
      </c>
      <c r="AH110" s="6">
        <v>0</v>
      </c>
      <c r="AI110" s="7">
        <v>0</v>
      </c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</row>
    <row r="111" spans="1:457" s="8" customFormat="1" ht="27" customHeight="1" x14ac:dyDescent="0.25">
      <c r="A111" s="85"/>
      <c r="B111" s="67" t="s">
        <v>558</v>
      </c>
      <c r="C111" s="32" t="s">
        <v>436</v>
      </c>
      <c r="D111" s="3">
        <v>1</v>
      </c>
      <c r="E111" s="60">
        <f>SUM(D111)</f>
        <v>1</v>
      </c>
      <c r="F111" s="3">
        <v>1</v>
      </c>
      <c r="G111" s="58">
        <v>1</v>
      </c>
      <c r="H111" s="3">
        <v>0</v>
      </c>
      <c r="I111" s="58">
        <v>0</v>
      </c>
      <c r="J111" s="3">
        <v>0</v>
      </c>
      <c r="K111" s="58">
        <v>0</v>
      </c>
      <c r="L111" s="3">
        <v>0</v>
      </c>
      <c r="M111" s="58">
        <v>0</v>
      </c>
      <c r="N111" s="3">
        <v>0</v>
      </c>
      <c r="O111" s="58">
        <v>0</v>
      </c>
      <c r="P111" s="3">
        <v>0</v>
      </c>
      <c r="Q111" s="58">
        <v>0</v>
      </c>
      <c r="R111" s="3">
        <v>0</v>
      </c>
      <c r="S111" s="58">
        <v>0</v>
      </c>
      <c r="T111" s="3">
        <v>0</v>
      </c>
      <c r="U111" s="58">
        <v>0</v>
      </c>
      <c r="V111" s="3">
        <v>0</v>
      </c>
      <c r="W111" s="58">
        <v>0</v>
      </c>
      <c r="X111" s="3">
        <v>0</v>
      </c>
      <c r="Y111" s="58">
        <v>0</v>
      </c>
      <c r="Z111" s="3">
        <v>0</v>
      </c>
      <c r="AA111" s="58">
        <v>0</v>
      </c>
      <c r="AB111" s="3">
        <v>0</v>
      </c>
      <c r="AC111" s="58">
        <v>0</v>
      </c>
      <c r="AD111" s="3">
        <v>0</v>
      </c>
      <c r="AE111" s="58">
        <v>0</v>
      </c>
      <c r="AF111" s="3">
        <v>0</v>
      </c>
      <c r="AG111" s="58">
        <v>0</v>
      </c>
      <c r="AH111" s="3">
        <v>0</v>
      </c>
      <c r="AI111" s="58">
        <v>0</v>
      </c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</row>
    <row r="112" spans="1:457" ht="27" customHeight="1" x14ac:dyDescent="0.25">
      <c r="A112" s="117" t="s">
        <v>500</v>
      </c>
      <c r="B112" s="120"/>
      <c r="C112" s="37" t="s">
        <v>437</v>
      </c>
      <c r="D112" s="18">
        <f>SUM(D80,D89,D96,D99,D103,D107)</f>
        <v>2</v>
      </c>
      <c r="E112" s="189">
        <f>SUM(E77:E111)</f>
        <v>34</v>
      </c>
      <c r="F112" s="18">
        <v>3</v>
      </c>
      <c r="G112" s="74">
        <f>SUM(G77:G111)</f>
        <v>35</v>
      </c>
      <c r="H112" s="18">
        <f>SUM(H80,H89,H99,H103,H107)</f>
        <v>2</v>
      </c>
      <c r="I112" s="74">
        <f>SUM(I77:I110)</f>
        <v>28</v>
      </c>
      <c r="J112" s="18">
        <f>SUM(J80,J89,J99,J103,J107)</f>
        <v>2</v>
      </c>
      <c r="K112" s="74">
        <f>SUM(J77:J110)</f>
        <v>26</v>
      </c>
      <c r="L112" s="18">
        <v>0</v>
      </c>
      <c r="M112" s="74">
        <f>SUM(M77:M110)</f>
        <v>19</v>
      </c>
      <c r="N112" s="19">
        <f>SUM(N80,N103,N107)</f>
        <v>1</v>
      </c>
      <c r="O112" s="97">
        <f>SUM(O77:O110)</f>
        <v>22</v>
      </c>
      <c r="P112" s="18">
        <v>0</v>
      </c>
      <c r="Q112" s="97">
        <v>16</v>
      </c>
      <c r="R112" s="18">
        <v>0</v>
      </c>
      <c r="S112" s="97">
        <v>18</v>
      </c>
      <c r="T112" s="18">
        <f>T107+T80</f>
        <v>1</v>
      </c>
      <c r="U112" s="97">
        <f>SUM(T112:T115)</f>
        <v>23</v>
      </c>
      <c r="V112" s="18">
        <v>1</v>
      </c>
      <c r="W112" s="97">
        <v>27</v>
      </c>
      <c r="X112" s="18">
        <f>SUM(X80,X107)</f>
        <v>1</v>
      </c>
      <c r="Y112" s="97">
        <v>25</v>
      </c>
      <c r="Z112" s="18">
        <v>2</v>
      </c>
      <c r="AA112" s="97">
        <v>24</v>
      </c>
      <c r="AB112" s="18">
        <f>AB80+AB107</f>
        <v>1</v>
      </c>
      <c r="AC112" s="97">
        <v>24</v>
      </c>
      <c r="AD112" s="18">
        <v>1</v>
      </c>
      <c r="AE112" s="97">
        <v>20</v>
      </c>
      <c r="AF112" s="18">
        <v>2</v>
      </c>
      <c r="AG112" s="97">
        <v>16</v>
      </c>
      <c r="AH112" s="19">
        <v>2</v>
      </c>
      <c r="AI112" s="97">
        <v>24</v>
      </c>
    </row>
    <row r="113" spans="1:457" ht="27" customHeight="1" x14ac:dyDescent="0.25">
      <c r="A113" s="119"/>
      <c r="B113" s="120"/>
      <c r="C113" s="37" t="s">
        <v>436</v>
      </c>
      <c r="D113" s="18">
        <f>SUM(D77,D78,D81,D83,D86,D91,D93,D97,D100,D102,D105,D108,D110,D111)</f>
        <v>12</v>
      </c>
      <c r="E113" s="190"/>
      <c r="F113" s="18">
        <v>14</v>
      </c>
      <c r="G113" s="74"/>
      <c r="H113" s="18">
        <f>SUM(H77,H78,H81,H91,H93,H97,H100,H102,H105,H108,H110)</f>
        <v>7</v>
      </c>
      <c r="I113" s="74"/>
      <c r="J113" s="18">
        <f>SUM(J77,J78,J81,J91,J93,J97,J100,J105,J102,J108,J110)</f>
        <v>7</v>
      </c>
      <c r="K113" s="74"/>
      <c r="L113" s="18">
        <f>SUM(L108,L110,L93,L78)</f>
        <v>5</v>
      </c>
      <c r="M113" s="74"/>
      <c r="N113" s="18">
        <f>SUM(N93,N108,N110)</f>
        <v>5</v>
      </c>
      <c r="O113" s="97"/>
      <c r="P113" s="18">
        <v>3</v>
      </c>
      <c r="Q113" s="97"/>
      <c r="R113" s="18">
        <v>3</v>
      </c>
      <c r="S113" s="97"/>
      <c r="T113" s="18">
        <f>T108+T105+T102+T97+T100+T93+T91+T81+T77</f>
        <v>5</v>
      </c>
      <c r="U113" s="97"/>
      <c r="V113" s="18">
        <v>8</v>
      </c>
      <c r="W113" s="97"/>
      <c r="X113" s="18">
        <f>SUM(X102,X100,X77,X81,X91,X97,X106,X108)</f>
        <v>9</v>
      </c>
      <c r="Y113" s="97"/>
      <c r="Z113" s="18">
        <v>8</v>
      </c>
      <c r="AA113" s="97"/>
      <c r="AB113" s="18">
        <f>AB100+AB77+AB81+AB91+AB97+AB106+AB108</f>
        <v>8</v>
      </c>
      <c r="AC113" s="97"/>
      <c r="AD113" s="18">
        <v>6</v>
      </c>
      <c r="AE113" s="97"/>
      <c r="AF113" s="18">
        <v>3</v>
      </c>
      <c r="AG113" s="97"/>
      <c r="AH113" s="19">
        <v>6</v>
      </c>
      <c r="AI113" s="97"/>
    </row>
    <row r="114" spans="1:457" ht="27" customHeight="1" x14ac:dyDescent="0.25">
      <c r="A114" s="119"/>
      <c r="B114" s="120"/>
      <c r="C114" s="37" t="s">
        <v>479</v>
      </c>
      <c r="D114" s="18">
        <f>SUM(D94)</f>
        <v>1</v>
      </c>
      <c r="E114" s="190"/>
      <c r="F114" s="18">
        <v>0</v>
      </c>
      <c r="G114" s="74"/>
      <c r="H114" s="18">
        <f>SUM(H94)</f>
        <v>0</v>
      </c>
      <c r="I114" s="74"/>
      <c r="J114" s="18">
        <f>SUM(J94)</f>
        <v>0</v>
      </c>
      <c r="K114" s="74"/>
      <c r="L114" s="18">
        <v>0</v>
      </c>
      <c r="M114" s="74"/>
      <c r="N114" s="18">
        <f>SUM(N94)</f>
        <v>1</v>
      </c>
      <c r="O114" s="97"/>
      <c r="P114" s="18">
        <v>1</v>
      </c>
      <c r="Q114" s="97"/>
      <c r="R114" s="18">
        <v>1</v>
      </c>
      <c r="S114" s="97"/>
      <c r="T114" s="18">
        <f>T94</f>
        <v>1</v>
      </c>
      <c r="U114" s="97"/>
      <c r="V114" s="18">
        <v>1</v>
      </c>
      <c r="W114" s="97"/>
      <c r="X114" s="18">
        <f>SUM(X94)</f>
        <v>1</v>
      </c>
      <c r="Y114" s="97"/>
      <c r="Z114" s="18">
        <v>1</v>
      </c>
      <c r="AA114" s="97"/>
      <c r="AB114" s="18">
        <f>AB94</f>
        <v>1</v>
      </c>
      <c r="AC114" s="97"/>
      <c r="AD114" s="18">
        <v>1</v>
      </c>
      <c r="AE114" s="97"/>
      <c r="AF114" s="18">
        <v>0</v>
      </c>
      <c r="AG114" s="97"/>
      <c r="AH114" s="19">
        <v>0</v>
      </c>
      <c r="AI114" s="97"/>
    </row>
    <row r="115" spans="1:457" ht="27" customHeight="1" x14ac:dyDescent="0.25">
      <c r="A115" s="121"/>
      <c r="B115" s="122"/>
      <c r="C115" s="37" t="s">
        <v>468</v>
      </c>
      <c r="D115" s="18">
        <f>SUM(D79,D82,D84,D85,D87,D88,D90,D92,D95,D98,D101,D104,D106,D109)</f>
        <v>19</v>
      </c>
      <c r="E115" s="191"/>
      <c r="F115" s="18">
        <v>18</v>
      </c>
      <c r="G115" s="74"/>
      <c r="H115" s="18">
        <f>SUM(H79,H82,H84,H85,H87,H88,H90,H92,H95,H98,H101,H104,H106,H109)</f>
        <v>19</v>
      </c>
      <c r="I115" s="74"/>
      <c r="J115" s="18">
        <f>SUM(J79,J82,J84,J85,J87,J88,J90,J92,J95,J98,J101,J104,J106,J109)</f>
        <v>17</v>
      </c>
      <c r="K115" s="74"/>
      <c r="L115" s="18">
        <f>SUM(L82,L84,L87,L90,L98,L101)</f>
        <v>14</v>
      </c>
      <c r="M115" s="74"/>
      <c r="N115" s="19">
        <f>SUM(N82,N84,N87,N90)</f>
        <v>15</v>
      </c>
      <c r="O115" s="97"/>
      <c r="P115" s="18">
        <v>12</v>
      </c>
      <c r="Q115" s="97"/>
      <c r="R115" s="18">
        <v>14</v>
      </c>
      <c r="S115" s="97"/>
      <c r="T115" s="18">
        <f>T106+T104+T101+T95+T92+T90+T88+T87+T85+T84+T82+T79</f>
        <v>16</v>
      </c>
      <c r="U115" s="97"/>
      <c r="V115" s="18">
        <v>17</v>
      </c>
      <c r="W115" s="97"/>
      <c r="X115" s="18">
        <f>SUM(X101,X79,X82,X84,X85,X95,X90,X92,X104)</f>
        <v>14</v>
      </c>
      <c r="Y115" s="97"/>
      <c r="Z115" s="18">
        <v>13</v>
      </c>
      <c r="AA115" s="97"/>
      <c r="AB115" s="18">
        <f>AB101+AB79+AB82+AB84+AB85+AB95+AB90+AB92+AB104</f>
        <v>14</v>
      </c>
      <c r="AC115" s="97"/>
      <c r="AD115" s="18">
        <v>12</v>
      </c>
      <c r="AE115" s="97"/>
      <c r="AF115" s="18">
        <v>11</v>
      </c>
      <c r="AG115" s="97"/>
      <c r="AH115" s="19">
        <v>16</v>
      </c>
      <c r="AI115" s="97"/>
    </row>
    <row r="116" spans="1:457" s="8" customFormat="1" ht="27" customHeight="1" x14ac:dyDescent="0.25">
      <c r="A116" s="83" t="s">
        <v>512</v>
      </c>
      <c r="B116" s="27" t="s">
        <v>513</v>
      </c>
      <c r="C116" s="33" t="s">
        <v>468</v>
      </c>
      <c r="D116" s="4">
        <v>0</v>
      </c>
      <c r="E116" s="61">
        <f>SUM(D116)</f>
        <v>0</v>
      </c>
      <c r="F116" s="4">
        <v>0</v>
      </c>
      <c r="G116" s="59">
        <v>0</v>
      </c>
      <c r="H116" s="4">
        <v>0</v>
      </c>
      <c r="I116" s="59">
        <f>SUM(H116)</f>
        <v>0</v>
      </c>
      <c r="J116" s="4">
        <v>0</v>
      </c>
      <c r="K116" s="59">
        <f>SUM(J116)</f>
        <v>0</v>
      </c>
      <c r="L116" s="4">
        <v>0</v>
      </c>
      <c r="M116" s="59">
        <v>0</v>
      </c>
      <c r="N116" s="6">
        <v>0</v>
      </c>
      <c r="O116" s="7">
        <v>0</v>
      </c>
      <c r="P116" s="4">
        <v>0</v>
      </c>
      <c r="Q116" s="7">
        <v>0</v>
      </c>
      <c r="R116" s="4">
        <v>0</v>
      </c>
      <c r="S116" s="7">
        <v>0</v>
      </c>
      <c r="T116" s="4">
        <v>1</v>
      </c>
      <c r="U116" s="7">
        <f>SUM(T116)</f>
        <v>1</v>
      </c>
      <c r="V116" s="4">
        <v>0</v>
      </c>
      <c r="W116" s="7">
        <v>0</v>
      </c>
      <c r="X116" s="4">
        <v>1</v>
      </c>
      <c r="Y116" s="7">
        <f>SUM(X116)</f>
        <v>1</v>
      </c>
      <c r="Z116" s="4">
        <v>0</v>
      </c>
      <c r="AA116" s="7">
        <v>0</v>
      </c>
      <c r="AB116" s="4">
        <v>1</v>
      </c>
      <c r="AC116" s="7">
        <v>1</v>
      </c>
      <c r="AD116" s="4">
        <v>1</v>
      </c>
      <c r="AE116" s="7">
        <v>1</v>
      </c>
      <c r="AF116" s="4">
        <v>1</v>
      </c>
      <c r="AG116" s="7">
        <v>1</v>
      </c>
      <c r="AH116" s="6">
        <v>1</v>
      </c>
      <c r="AI116" s="7">
        <v>1</v>
      </c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</row>
    <row r="117" spans="1:457" s="1" customFormat="1" ht="27" customHeight="1" x14ac:dyDescent="0.25">
      <c r="A117" s="84"/>
      <c r="B117" s="26" t="s">
        <v>514</v>
      </c>
      <c r="C117" s="36" t="s">
        <v>492</v>
      </c>
      <c r="D117" s="45">
        <v>0</v>
      </c>
      <c r="E117" s="46">
        <f>SUM(D117)</f>
        <v>0</v>
      </c>
      <c r="F117" s="45">
        <v>0</v>
      </c>
      <c r="G117" s="46">
        <v>0</v>
      </c>
      <c r="H117" s="45">
        <v>0</v>
      </c>
      <c r="I117" s="46">
        <f>SUM(H117)</f>
        <v>0</v>
      </c>
      <c r="J117" s="45">
        <v>0</v>
      </c>
      <c r="K117" s="46">
        <f>SUM(J117)</f>
        <v>0</v>
      </c>
      <c r="L117" s="45">
        <v>1</v>
      </c>
      <c r="M117" s="46">
        <f>SUM(L117)</f>
        <v>1</v>
      </c>
      <c r="N117" s="16">
        <v>0</v>
      </c>
      <c r="O117" s="17">
        <v>0</v>
      </c>
      <c r="P117" s="45">
        <v>0</v>
      </c>
      <c r="Q117" s="17">
        <v>0</v>
      </c>
      <c r="R117" s="45">
        <v>2</v>
      </c>
      <c r="S117" s="17">
        <v>2</v>
      </c>
      <c r="T117" s="45">
        <v>3</v>
      </c>
      <c r="U117" s="17">
        <f>SUM(T117)</f>
        <v>3</v>
      </c>
      <c r="V117" s="45">
        <v>3</v>
      </c>
      <c r="W117" s="17">
        <v>3</v>
      </c>
      <c r="X117" s="45">
        <v>2</v>
      </c>
      <c r="Y117" s="17">
        <f>SUM(X117)</f>
        <v>2</v>
      </c>
      <c r="Z117" s="45">
        <v>2</v>
      </c>
      <c r="AA117" s="17">
        <v>2</v>
      </c>
      <c r="AB117" s="45">
        <v>2</v>
      </c>
      <c r="AC117" s="17">
        <v>2</v>
      </c>
      <c r="AD117" s="45">
        <v>2</v>
      </c>
      <c r="AE117" s="17">
        <v>2</v>
      </c>
      <c r="AF117" s="45">
        <v>2</v>
      </c>
      <c r="AG117" s="17">
        <v>2</v>
      </c>
      <c r="AH117" s="16">
        <v>2</v>
      </c>
      <c r="AI117" s="17">
        <v>2</v>
      </c>
    </row>
    <row r="118" spans="1:457" s="1" customFormat="1" ht="27" customHeight="1" x14ac:dyDescent="0.25">
      <c r="A118" s="84"/>
      <c r="B118" s="28" t="s">
        <v>515</v>
      </c>
      <c r="C118" s="33" t="s">
        <v>436</v>
      </c>
      <c r="D118" s="4">
        <v>0</v>
      </c>
      <c r="E118" s="61">
        <f>SUM(D118)</f>
        <v>0</v>
      </c>
      <c r="F118" s="4">
        <v>0</v>
      </c>
      <c r="G118" s="59">
        <v>0</v>
      </c>
      <c r="H118" s="4">
        <v>1</v>
      </c>
      <c r="I118" s="59">
        <f>SUM(H118)</f>
        <v>1</v>
      </c>
      <c r="J118" s="4">
        <v>1</v>
      </c>
      <c r="K118" s="59">
        <f>SUM(J118)</f>
        <v>1</v>
      </c>
      <c r="L118" s="4">
        <v>1</v>
      </c>
      <c r="M118" s="59">
        <f>SUM(L118)</f>
        <v>1</v>
      </c>
      <c r="N118" s="6">
        <v>1</v>
      </c>
      <c r="O118" s="7">
        <v>1</v>
      </c>
      <c r="P118" s="4">
        <v>1</v>
      </c>
      <c r="Q118" s="7">
        <v>1</v>
      </c>
      <c r="R118" s="4">
        <v>1</v>
      </c>
      <c r="S118" s="7">
        <v>1</v>
      </c>
      <c r="T118" s="4">
        <v>0</v>
      </c>
      <c r="U118" s="7">
        <v>0</v>
      </c>
      <c r="V118" s="4">
        <v>0</v>
      </c>
      <c r="W118" s="7">
        <v>0</v>
      </c>
      <c r="X118" s="4">
        <v>0</v>
      </c>
      <c r="Y118" s="7">
        <v>0</v>
      </c>
      <c r="Z118" s="4">
        <v>0</v>
      </c>
      <c r="AA118" s="7">
        <v>0</v>
      </c>
      <c r="AB118" s="4">
        <v>0</v>
      </c>
      <c r="AC118" s="7">
        <v>0</v>
      </c>
      <c r="AD118" s="4">
        <v>0</v>
      </c>
      <c r="AE118" s="7">
        <v>0</v>
      </c>
      <c r="AF118" s="4">
        <v>0</v>
      </c>
      <c r="AG118" s="7">
        <v>0</v>
      </c>
      <c r="AH118" s="6">
        <v>0</v>
      </c>
      <c r="AI118" s="7">
        <v>0</v>
      </c>
    </row>
    <row r="119" spans="1:457" s="1" customFormat="1" ht="27" customHeight="1" x14ac:dyDescent="0.25">
      <c r="A119" s="84"/>
      <c r="B119" s="86" t="s">
        <v>430</v>
      </c>
      <c r="C119" s="32" t="s">
        <v>437</v>
      </c>
      <c r="D119" s="3">
        <v>1</v>
      </c>
      <c r="E119" s="177">
        <f>SUM(D119:D121)</f>
        <v>5</v>
      </c>
      <c r="F119" s="3">
        <v>1</v>
      </c>
      <c r="G119" s="71">
        <f>SUM(F119:F121)</f>
        <v>5</v>
      </c>
      <c r="H119" s="3">
        <v>0</v>
      </c>
      <c r="I119" s="71">
        <f>SUM(H120:H121)</f>
        <v>1</v>
      </c>
      <c r="J119" s="3">
        <v>0</v>
      </c>
      <c r="K119" s="71">
        <f>SUM(J120:J121)</f>
        <v>4</v>
      </c>
      <c r="L119" s="3">
        <v>0</v>
      </c>
      <c r="M119" s="71">
        <f>SUM(L120:L121)</f>
        <v>5</v>
      </c>
      <c r="N119" s="3">
        <v>0</v>
      </c>
      <c r="O119" s="71">
        <v>5</v>
      </c>
      <c r="P119" s="3">
        <v>0</v>
      </c>
      <c r="Q119" s="72">
        <v>3</v>
      </c>
      <c r="R119" s="3">
        <v>0</v>
      </c>
      <c r="S119" s="72">
        <v>3</v>
      </c>
      <c r="T119" s="3">
        <v>0</v>
      </c>
      <c r="U119" s="72">
        <f>SUM(T120:T121)</f>
        <v>2</v>
      </c>
      <c r="V119" s="3">
        <v>0</v>
      </c>
      <c r="W119" s="72">
        <v>2</v>
      </c>
      <c r="X119" s="3">
        <v>0</v>
      </c>
      <c r="Y119" s="72">
        <f>SUM(X120:X121)</f>
        <v>1</v>
      </c>
      <c r="Z119" s="3">
        <v>0</v>
      </c>
      <c r="AA119" s="72">
        <v>1</v>
      </c>
      <c r="AB119" s="3">
        <v>0</v>
      </c>
      <c r="AC119" s="72">
        <v>1</v>
      </c>
      <c r="AD119" s="3">
        <v>0</v>
      </c>
      <c r="AE119" s="72">
        <v>2</v>
      </c>
      <c r="AF119" s="3">
        <v>0</v>
      </c>
      <c r="AG119" s="72">
        <v>2</v>
      </c>
      <c r="AH119" s="3">
        <v>0</v>
      </c>
      <c r="AI119" s="72">
        <v>3</v>
      </c>
    </row>
    <row r="120" spans="1:457" s="8" customFormat="1" ht="27" customHeight="1" x14ac:dyDescent="0.25">
      <c r="A120" s="84"/>
      <c r="B120" s="87"/>
      <c r="C120" s="32" t="s">
        <v>436</v>
      </c>
      <c r="D120" s="3">
        <v>4</v>
      </c>
      <c r="E120" s="178"/>
      <c r="F120" s="3">
        <v>4</v>
      </c>
      <c r="G120" s="71"/>
      <c r="H120" s="3">
        <v>1</v>
      </c>
      <c r="I120" s="71"/>
      <c r="J120" s="3">
        <v>4</v>
      </c>
      <c r="K120" s="71"/>
      <c r="L120" s="3">
        <v>5</v>
      </c>
      <c r="M120" s="71"/>
      <c r="N120" s="3">
        <v>5</v>
      </c>
      <c r="O120" s="71"/>
      <c r="P120" s="3">
        <v>3</v>
      </c>
      <c r="Q120" s="72"/>
      <c r="R120" s="3">
        <v>3</v>
      </c>
      <c r="S120" s="72"/>
      <c r="T120" s="3">
        <v>2</v>
      </c>
      <c r="U120" s="72"/>
      <c r="V120" s="3">
        <v>2</v>
      </c>
      <c r="W120" s="72"/>
      <c r="X120" s="3">
        <v>1</v>
      </c>
      <c r="Y120" s="72"/>
      <c r="Z120" s="3">
        <v>1</v>
      </c>
      <c r="AA120" s="72"/>
      <c r="AB120" s="3">
        <v>1</v>
      </c>
      <c r="AC120" s="72"/>
      <c r="AD120" s="3">
        <v>2</v>
      </c>
      <c r="AE120" s="72"/>
      <c r="AF120" s="3">
        <v>2</v>
      </c>
      <c r="AG120" s="72"/>
      <c r="AH120" s="5">
        <v>2</v>
      </c>
      <c r="AI120" s="72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</row>
    <row r="121" spans="1:457" s="8" customFormat="1" ht="27" customHeight="1" x14ac:dyDescent="0.25">
      <c r="A121" s="84"/>
      <c r="B121" s="88"/>
      <c r="C121" s="32" t="s">
        <v>468</v>
      </c>
      <c r="D121" s="3">
        <v>0</v>
      </c>
      <c r="E121" s="179"/>
      <c r="F121" s="3">
        <v>0</v>
      </c>
      <c r="G121" s="71"/>
      <c r="H121" s="3">
        <v>0</v>
      </c>
      <c r="I121" s="71"/>
      <c r="J121" s="3">
        <v>0</v>
      </c>
      <c r="K121" s="71"/>
      <c r="L121" s="3">
        <v>0</v>
      </c>
      <c r="M121" s="71"/>
      <c r="N121" s="5">
        <v>0</v>
      </c>
      <c r="O121" s="71"/>
      <c r="P121" s="3">
        <v>0</v>
      </c>
      <c r="Q121" s="72"/>
      <c r="R121" s="3">
        <v>0</v>
      </c>
      <c r="S121" s="72"/>
      <c r="T121" s="3">
        <v>0</v>
      </c>
      <c r="U121" s="72"/>
      <c r="V121" s="3">
        <v>0</v>
      </c>
      <c r="W121" s="72"/>
      <c r="X121" s="3">
        <v>0</v>
      </c>
      <c r="Y121" s="72"/>
      <c r="Z121" s="3">
        <v>0</v>
      </c>
      <c r="AA121" s="72"/>
      <c r="AB121" s="3">
        <v>0</v>
      </c>
      <c r="AC121" s="72"/>
      <c r="AD121" s="3">
        <v>0</v>
      </c>
      <c r="AE121" s="72"/>
      <c r="AF121" s="3">
        <v>0</v>
      </c>
      <c r="AG121" s="72"/>
      <c r="AH121" s="5">
        <v>1</v>
      </c>
      <c r="AI121" s="72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</row>
    <row r="122" spans="1:457" s="1" customFormat="1" ht="27" customHeight="1" x14ac:dyDescent="0.25">
      <c r="A122" s="84"/>
      <c r="B122" s="77" t="s">
        <v>431</v>
      </c>
      <c r="C122" s="33" t="s">
        <v>436</v>
      </c>
      <c r="D122" s="4">
        <v>1</v>
      </c>
      <c r="E122" s="180">
        <f>SUM(D122:D123)</f>
        <v>2</v>
      </c>
      <c r="F122" s="4">
        <v>1</v>
      </c>
      <c r="G122" s="73">
        <f>SUM(F122:F123)</f>
        <v>2</v>
      </c>
      <c r="H122" s="4">
        <v>1</v>
      </c>
      <c r="I122" s="73">
        <f>SUM(H122)</f>
        <v>1</v>
      </c>
      <c r="J122" s="4">
        <v>1</v>
      </c>
      <c r="K122" s="73">
        <f>SUM(J122)</f>
        <v>1</v>
      </c>
      <c r="L122" s="4">
        <v>0</v>
      </c>
      <c r="M122" s="73">
        <v>0</v>
      </c>
      <c r="N122" s="6">
        <v>0</v>
      </c>
      <c r="O122" s="70">
        <v>0</v>
      </c>
      <c r="P122" s="4">
        <v>1</v>
      </c>
      <c r="Q122" s="70">
        <v>1</v>
      </c>
      <c r="R122" s="4">
        <v>1</v>
      </c>
      <c r="S122" s="70">
        <v>1</v>
      </c>
      <c r="T122" s="4">
        <v>3</v>
      </c>
      <c r="U122" s="70">
        <f>SUM(T122)</f>
        <v>3</v>
      </c>
      <c r="V122" s="4">
        <v>2</v>
      </c>
      <c r="W122" s="70">
        <v>2</v>
      </c>
      <c r="X122" s="4">
        <v>1</v>
      </c>
      <c r="Y122" s="70">
        <f>SUM(X122)</f>
        <v>1</v>
      </c>
      <c r="Z122" s="4">
        <v>1</v>
      </c>
      <c r="AA122" s="70">
        <v>1</v>
      </c>
      <c r="AB122" s="4">
        <v>0</v>
      </c>
      <c r="AC122" s="70">
        <v>0</v>
      </c>
      <c r="AD122" s="4">
        <v>0</v>
      </c>
      <c r="AE122" s="70">
        <v>0</v>
      </c>
      <c r="AF122" s="4">
        <v>0</v>
      </c>
      <c r="AG122" s="70">
        <v>0</v>
      </c>
      <c r="AH122" s="6">
        <v>0</v>
      </c>
      <c r="AI122" s="70">
        <v>0</v>
      </c>
    </row>
    <row r="123" spans="1:457" s="1" customFormat="1" ht="27" customHeight="1" x14ac:dyDescent="0.25">
      <c r="A123" s="84"/>
      <c r="B123" s="78"/>
      <c r="C123" s="33" t="s">
        <v>468</v>
      </c>
      <c r="D123" s="4">
        <v>1</v>
      </c>
      <c r="E123" s="182"/>
      <c r="F123" s="4">
        <v>1</v>
      </c>
      <c r="G123" s="73"/>
      <c r="H123" s="4">
        <v>0</v>
      </c>
      <c r="I123" s="73"/>
      <c r="J123" s="4">
        <v>0</v>
      </c>
      <c r="K123" s="73"/>
      <c r="L123" s="4">
        <v>0</v>
      </c>
      <c r="M123" s="73"/>
      <c r="N123" s="6">
        <v>0</v>
      </c>
      <c r="O123" s="70"/>
      <c r="P123" s="4">
        <v>0</v>
      </c>
      <c r="Q123" s="70"/>
      <c r="R123" s="4">
        <v>0</v>
      </c>
      <c r="S123" s="70"/>
      <c r="T123" s="4">
        <v>0</v>
      </c>
      <c r="U123" s="70"/>
      <c r="V123" s="4">
        <v>0</v>
      </c>
      <c r="W123" s="70"/>
      <c r="X123" s="4">
        <v>0</v>
      </c>
      <c r="Y123" s="70"/>
      <c r="Z123" s="4">
        <v>0</v>
      </c>
      <c r="AA123" s="70"/>
      <c r="AB123" s="4">
        <v>0</v>
      </c>
      <c r="AC123" s="70"/>
      <c r="AD123" s="4">
        <v>0</v>
      </c>
      <c r="AE123" s="70"/>
      <c r="AF123" s="4">
        <v>0</v>
      </c>
      <c r="AG123" s="70"/>
      <c r="AH123" s="6">
        <v>0</v>
      </c>
      <c r="AI123" s="70"/>
    </row>
    <row r="124" spans="1:457" s="1" customFormat="1" ht="27" customHeight="1" x14ac:dyDescent="0.25">
      <c r="A124" s="84"/>
      <c r="B124" s="98" t="s">
        <v>516</v>
      </c>
      <c r="C124" s="32" t="s">
        <v>437</v>
      </c>
      <c r="D124" s="3">
        <v>0</v>
      </c>
      <c r="E124" s="177">
        <f>SUM(D124:D125)</f>
        <v>0</v>
      </c>
      <c r="F124" s="3">
        <v>0</v>
      </c>
      <c r="G124" s="71">
        <f>SUM(F124:F125)</f>
        <v>0</v>
      </c>
      <c r="H124" s="3">
        <v>0</v>
      </c>
      <c r="I124" s="71">
        <f>SUM(H124:H125)</f>
        <v>0</v>
      </c>
      <c r="J124" s="3">
        <v>0</v>
      </c>
      <c r="K124" s="71">
        <f>SUM(J124:J125)</f>
        <v>0</v>
      </c>
      <c r="L124" s="3">
        <v>0</v>
      </c>
      <c r="M124" s="71">
        <v>0</v>
      </c>
      <c r="N124" s="5">
        <v>0</v>
      </c>
      <c r="O124" s="72">
        <v>0</v>
      </c>
      <c r="P124" s="3">
        <v>0</v>
      </c>
      <c r="Q124" s="72">
        <v>1</v>
      </c>
      <c r="R124" s="3">
        <v>1</v>
      </c>
      <c r="S124" s="72">
        <v>2</v>
      </c>
      <c r="T124" s="3">
        <v>0</v>
      </c>
      <c r="U124" s="72">
        <f>SUM(T125)</f>
        <v>1</v>
      </c>
      <c r="V124" s="3">
        <v>0</v>
      </c>
      <c r="W124" s="72">
        <v>1</v>
      </c>
      <c r="X124" s="3">
        <v>0</v>
      </c>
      <c r="Y124" s="72">
        <v>0</v>
      </c>
      <c r="Z124" s="3">
        <v>0</v>
      </c>
      <c r="AA124" s="72">
        <v>0</v>
      </c>
      <c r="AB124" s="3">
        <v>0</v>
      </c>
      <c r="AC124" s="72">
        <v>0</v>
      </c>
      <c r="AD124" s="3">
        <v>0</v>
      </c>
      <c r="AE124" s="72">
        <v>0</v>
      </c>
      <c r="AF124" s="3">
        <v>0</v>
      </c>
      <c r="AG124" s="72">
        <v>0</v>
      </c>
      <c r="AH124" s="5">
        <v>0</v>
      </c>
      <c r="AI124" s="72">
        <v>0</v>
      </c>
    </row>
    <row r="125" spans="1:457" s="8" customFormat="1" ht="27" customHeight="1" x14ac:dyDescent="0.25">
      <c r="A125" s="84"/>
      <c r="B125" s="99"/>
      <c r="C125" s="32" t="s">
        <v>436</v>
      </c>
      <c r="D125" s="3">
        <v>0</v>
      </c>
      <c r="E125" s="179"/>
      <c r="F125" s="3">
        <v>0</v>
      </c>
      <c r="G125" s="71"/>
      <c r="H125" s="3">
        <v>0</v>
      </c>
      <c r="I125" s="71"/>
      <c r="J125" s="3">
        <v>0</v>
      </c>
      <c r="K125" s="71"/>
      <c r="L125" s="3">
        <v>0</v>
      </c>
      <c r="M125" s="71"/>
      <c r="N125" s="3">
        <v>0</v>
      </c>
      <c r="O125" s="72"/>
      <c r="P125" s="3">
        <v>1</v>
      </c>
      <c r="Q125" s="72"/>
      <c r="R125" s="3">
        <v>1</v>
      </c>
      <c r="S125" s="72"/>
      <c r="T125" s="3">
        <v>1</v>
      </c>
      <c r="U125" s="72"/>
      <c r="V125" s="3">
        <v>1</v>
      </c>
      <c r="W125" s="72"/>
      <c r="X125" s="3">
        <v>0</v>
      </c>
      <c r="Y125" s="72"/>
      <c r="Z125" s="3">
        <v>0</v>
      </c>
      <c r="AA125" s="72"/>
      <c r="AB125" s="3">
        <v>0</v>
      </c>
      <c r="AC125" s="72"/>
      <c r="AD125" s="3">
        <v>0</v>
      </c>
      <c r="AE125" s="72"/>
      <c r="AF125" s="3">
        <v>0</v>
      </c>
      <c r="AG125" s="72"/>
      <c r="AH125" s="5">
        <v>0</v>
      </c>
      <c r="AI125" s="72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</row>
    <row r="126" spans="1:457" s="1" customFormat="1" ht="27" customHeight="1" x14ac:dyDescent="0.25">
      <c r="A126" s="84"/>
      <c r="B126" s="124" t="s">
        <v>432</v>
      </c>
      <c r="C126" s="33" t="s">
        <v>436</v>
      </c>
      <c r="D126" s="4">
        <v>0</v>
      </c>
      <c r="E126" s="180">
        <f>SUM(D126:D127)</f>
        <v>0</v>
      </c>
      <c r="F126" s="4">
        <v>0</v>
      </c>
      <c r="G126" s="73">
        <f>SUM(F126:F127)</f>
        <v>0</v>
      </c>
      <c r="H126" s="4">
        <v>0</v>
      </c>
      <c r="I126" s="73">
        <f>SUM(H126:H127)</f>
        <v>0</v>
      </c>
      <c r="J126" s="4">
        <v>0</v>
      </c>
      <c r="K126" s="73">
        <f>SUM(J126:J127)</f>
        <v>0</v>
      </c>
      <c r="L126" s="4">
        <v>0</v>
      </c>
      <c r="M126" s="73">
        <v>0</v>
      </c>
      <c r="N126" s="4">
        <v>1</v>
      </c>
      <c r="O126" s="73">
        <v>1</v>
      </c>
      <c r="P126" s="4">
        <v>0</v>
      </c>
      <c r="Q126" s="70">
        <v>0</v>
      </c>
      <c r="R126" s="4">
        <v>0</v>
      </c>
      <c r="S126" s="70">
        <v>0</v>
      </c>
      <c r="T126" s="4">
        <v>0</v>
      </c>
      <c r="U126" s="70">
        <f>SUM(T126:T127)</f>
        <v>1</v>
      </c>
      <c r="V126" s="4">
        <v>1</v>
      </c>
      <c r="W126" s="70">
        <v>1</v>
      </c>
      <c r="X126" s="4">
        <v>0</v>
      </c>
      <c r="Y126" s="70">
        <v>0</v>
      </c>
      <c r="Z126" s="4">
        <v>0</v>
      </c>
      <c r="AA126" s="70">
        <v>0</v>
      </c>
      <c r="AB126" s="4">
        <v>0</v>
      </c>
      <c r="AC126" s="70">
        <v>0</v>
      </c>
      <c r="AD126" s="4">
        <v>0</v>
      </c>
      <c r="AE126" s="70">
        <v>0</v>
      </c>
      <c r="AF126" s="4">
        <v>0</v>
      </c>
      <c r="AG126" s="70">
        <v>0</v>
      </c>
      <c r="AH126" s="6">
        <v>0</v>
      </c>
      <c r="AI126" s="70">
        <v>0</v>
      </c>
    </row>
    <row r="127" spans="1:457" s="1" customFormat="1" ht="27" customHeight="1" x14ac:dyDescent="0.25">
      <c r="A127" s="84"/>
      <c r="B127" s="126"/>
      <c r="C127" s="33" t="s">
        <v>468</v>
      </c>
      <c r="D127" s="4">
        <v>0</v>
      </c>
      <c r="E127" s="182"/>
      <c r="F127" s="4">
        <v>0</v>
      </c>
      <c r="G127" s="73"/>
      <c r="H127" s="4">
        <v>0</v>
      </c>
      <c r="I127" s="73"/>
      <c r="J127" s="4">
        <v>0</v>
      </c>
      <c r="K127" s="73"/>
      <c r="L127" s="4">
        <v>0</v>
      </c>
      <c r="M127" s="73"/>
      <c r="N127" s="4">
        <v>0</v>
      </c>
      <c r="O127" s="73"/>
      <c r="P127" s="4">
        <v>0</v>
      </c>
      <c r="Q127" s="70"/>
      <c r="R127" s="4">
        <v>0</v>
      </c>
      <c r="S127" s="70"/>
      <c r="T127" s="4">
        <v>1</v>
      </c>
      <c r="U127" s="70"/>
      <c r="V127" s="4">
        <v>0</v>
      </c>
      <c r="W127" s="70"/>
      <c r="X127" s="4">
        <v>0</v>
      </c>
      <c r="Y127" s="70"/>
      <c r="Z127" s="4">
        <v>0</v>
      </c>
      <c r="AA127" s="70"/>
      <c r="AB127" s="4">
        <v>0</v>
      </c>
      <c r="AC127" s="70"/>
      <c r="AD127" s="4">
        <v>0</v>
      </c>
      <c r="AE127" s="70"/>
      <c r="AF127" s="4">
        <v>0</v>
      </c>
      <c r="AG127" s="70"/>
      <c r="AH127" s="6">
        <v>0</v>
      </c>
      <c r="AI127" s="70"/>
    </row>
    <row r="128" spans="1:457" s="8" customFormat="1" ht="27" customHeight="1" x14ac:dyDescent="0.25">
      <c r="A128" s="84"/>
      <c r="B128" s="98" t="s">
        <v>450</v>
      </c>
      <c r="C128" s="32" t="s">
        <v>437</v>
      </c>
      <c r="D128" s="3">
        <v>0</v>
      </c>
      <c r="E128" s="177">
        <f>SUM(D128:D130)</f>
        <v>1</v>
      </c>
      <c r="F128" s="3">
        <v>0</v>
      </c>
      <c r="G128" s="71">
        <f>SUM(F128:F130)</f>
        <v>2</v>
      </c>
      <c r="H128" s="3">
        <v>0</v>
      </c>
      <c r="I128" s="71">
        <f>SUM(H128:H130)</f>
        <v>1</v>
      </c>
      <c r="J128" s="3">
        <v>0</v>
      </c>
      <c r="K128" s="71">
        <f>SUM(J128:J130)</f>
        <v>1</v>
      </c>
      <c r="L128" s="3">
        <v>1</v>
      </c>
      <c r="M128" s="71">
        <f>SUM(L128:L130)</f>
        <v>2</v>
      </c>
      <c r="N128" s="5">
        <v>1</v>
      </c>
      <c r="O128" s="72">
        <v>3</v>
      </c>
      <c r="P128" s="3">
        <v>2</v>
      </c>
      <c r="Q128" s="72">
        <v>3</v>
      </c>
      <c r="R128" s="3">
        <v>2</v>
      </c>
      <c r="S128" s="72">
        <v>3</v>
      </c>
      <c r="T128" s="3">
        <v>2</v>
      </c>
      <c r="U128" s="72">
        <f>SUM(T128:T130)</f>
        <v>4</v>
      </c>
      <c r="V128" s="3">
        <v>2</v>
      </c>
      <c r="W128" s="72">
        <v>4</v>
      </c>
      <c r="X128" s="3">
        <v>2</v>
      </c>
      <c r="Y128" s="72">
        <f>SUM(X128:X130)</f>
        <v>6</v>
      </c>
      <c r="Z128" s="3">
        <v>2</v>
      </c>
      <c r="AA128" s="72">
        <v>5</v>
      </c>
      <c r="AB128" s="3">
        <v>1</v>
      </c>
      <c r="AC128" s="72">
        <v>2</v>
      </c>
      <c r="AD128" s="3">
        <v>0</v>
      </c>
      <c r="AE128" s="72">
        <v>2</v>
      </c>
      <c r="AF128" s="3">
        <v>0</v>
      </c>
      <c r="AG128" s="72">
        <v>0</v>
      </c>
      <c r="AH128" s="5">
        <v>0</v>
      </c>
      <c r="AI128" s="72">
        <v>0</v>
      </c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</row>
    <row r="129" spans="1:457" s="8" customFormat="1" ht="27" customHeight="1" x14ac:dyDescent="0.25">
      <c r="A129" s="84"/>
      <c r="B129" s="134"/>
      <c r="C129" s="32" t="s">
        <v>436</v>
      </c>
      <c r="D129" s="3">
        <v>0</v>
      </c>
      <c r="E129" s="178"/>
      <c r="F129" s="3">
        <v>0</v>
      </c>
      <c r="G129" s="71"/>
      <c r="H129" s="3">
        <v>0</v>
      </c>
      <c r="I129" s="71"/>
      <c r="J129" s="3">
        <v>0</v>
      </c>
      <c r="K129" s="71"/>
      <c r="L129" s="3">
        <v>0</v>
      </c>
      <c r="M129" s="71"/>
      <c r="N129" s="5">
        <v>0</v>
      </c>
      <c r="O129" s="72"/>
      <c r="P129" s="3">
        <v>0</v>
      </c>
      <c r="Q129" s="72"/>
      <c r="R129" s="3">
        <v>0</v>
      </c>
      <c r="S129" s="72"/>
      <c r="T129" s="3">
        <v>1</v>
      </c>
      <c r="U129" s="72"/>
      <c r="V129" s="3">
        <v>1</v>
      </c>
      <c r="W129" s="72"/>
      <c r="X129" s="3">
        <v>2</v>
      </c>
      <c r="Y129" s="72"/>
      <c r="Z129" s="3">
        <v>2</v>
      </c>
      <c r="AA129" s="72"/>
      <c r="AB129" s="3">
        <v>1</v>
      </c>
      <c r="AC129" s="72"/>
      <c r="AD129" s="3">
        <v>1</v>
      </c>
      <c r="AE129" s="72"/>
      <c r="AF129" s="3">
        <v>0</v>
      </c>
      <c r="AG129" s="72"/>
      <c r="AH129" s="5">
        <v>0</v>
      </c>
      <c r="AI129" s="72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</row>
    <row r="130" spans="1:457" s="8" customFormat="1" ht="27" customHeight="1" x14ac:dyDescent="0.25">
      <c r="A130" s="84"/>
      <c r="B130" s="99"/>
      <c r="C130" s="32" t="s">
        <v>468</v>
      </c>
      <c r="D130" s="3">
        <v>1</v>
      </c>
      <c r="E130" s="179"/>
      <c r="F130" s="3">
        <v>2</v>
      </c>
      <c r="G130" s="71"/>
      <c r="H130" s="3">
        <v>1</v>
      </c>
      <c r="I130" s="71"/>
      <c r="J130" s="3">
        <v>1</v>
      </c>
      <c r="K130" s="71"/>
      <c r="L130" s="3">
        <v>1</v>
      </c>
      <c r="M130" s="71"/>
      <c r="N130" s="5">
        <v>2</v>
      </c>
      <c r="O130" s="72"/>
      <c r="P130" s="3">
        <v>1</v>
      </c>
      <c r="Q130" s="72"/>
      <c r="R130" s="3">
        <v>1</v>
      </c>
      <c r="S130" s="72"/>
      <c r="T130" s="3">
        <v>1</v>
      </c>
      <c r="U130" s="72"/>
      <c r="V130" s="3">
        <v>1</v>
      </c>
      <c r="W130" s="72"/>
      <c r="X130" s="3">
        <v>2</v>
      </c>
      <c r="Y130" s="72"/>
      <c r="Z130" s="3">
        <v>1</v>
      </c>
      <c r="AA130" s="72"/>
      <c r="AB130" s="3">
        <v>0</v>
      </c>
      <c r="AC130" s="72"/>
      <c r="AD130" s="3">
        <v>1</v>
      </c>
      <c r="AE130" s="72"/>
      <c r="AF130" s="3">
        <v>0</v>
      </c>
      <c r="AG130" s="72"/>
      <c r="AH130" s="5">
        <v>0</v>
      </c>
      <c r="AI130" s="72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</row>
    <row r="131" spans="1:457" s="1" customFormat="1" ht="27" customHeight="1" x14ac:dyDescent="0.25">
      <c r="A131" s="84"/>
      <c r="B131" s="124" t="s">
        <v>517</v>
      </c>
      <c r="C131" s="33" t="s">
        <v>437</v>
      </c>
      <c r="D131" s="4">
        <v>0</v>
      </c>
      <c r="E131" s="180">
        <f>SUM(D131:D132)</f>
        <v>0</v>
      </c>
      <c r="F131" s="4">
        <v>0</v>
      </c>
      <c r="G131" s="73">
        <f>SUM(F131:F132)</f>
        <v>0</v>
      </c>
      <c r="H131" s="4">
        <v>0</v>
      </c>
      <c r="I131" s="73">
        <f>SUM(H131:H132)</f>
        <v>0</v>
      </c>
      <c r="J131" s="4">
        <v>0</v>
      </c>
      <c r="K131" s="73">
        <f>SUM(J131:J132)</f>
        <v>0</v>
      </c>
      <c r="L131" s="4">
        <v>0</v>
      </c>
      <c r="M131" s="73">
        <v>0</v>
      </c>
      <c r="N131" s="6">
        <v>0</v>
      </c>
      <c r="O131" s="70">
        <v>0</v>
      </c>
      <c r="P131" s="4">
        <v>0</v>
      </c>
      <c r="Q131" s="70">
        <v>1</v>
      </c>
      <c r="R131" s="4">
        <v>0</v>
      </c>
      <c r="S131" s="70">
        <v>1</v>
      </c>
      <c r="T131" s="4">
        <v>0</v>
      </c>
      <c r="U131" s="70">
        <f>SUM(T131:T132)</f>
        <v>1</v>
      </c>
      <c r="V131" s="4">
        <v>0</v>
      </c>
      <c r="W131" s="70">
        <v>1</v>
      </c>
      <c r="X131" s="4">
        <v>0</v>
      </c>
      <c r="Y131" s="70">
        <f>SUM(X131:X132)</f>
        <v>1</v>
      </c>
      <c r="Z131" s="4">
        <v>0</v>
      </c>
      <c r="AA131" s="70">
        <v>0</v>
      </c>
      <c r="AB131" s="4">
        <v>1</v>
      </c>
      <c r="AC131" s="70">
        <v>1</v>
      </c>
      <c r="AD131" s="4">
        <v>1</v>
      </c>
      <c r="AE131" s="70">
        <v>1</v>
      </c>
      <c r="AF131" s="4">
        <v>1</v>
      </c>
      <c r="AG131" s="70">
        <v>1</v>
      </c>
      <c r="AH131" s="6">
        <v>1</v>
      </c>
      <c r="AI131" s="70">
        <v>1</v>
      </c>
    </row>
    <row r="132" spans="1:457" s="1" customFormat="1" ht="27" customHeight="1" x14ac:dyDescent="0.25">
      <c r="A132" s="84"/>
      <c r="B132" s="126"/>
      <c r="C132" s="33" t="s">
        <v>436</v>
      </c>
      <c r="D132" s="4">
        <v>0</v>
      </c>
      <c r="E132" s="182"/>
      <c r="F132" s="4">
        <v>0</v>
      </c>
      <c r="G132" s="73"/>
      <c r="H132" s="4">
        <v>0</v>
      </c>
      <c r="I132" s="73"/>
      <c r="J132" s="4">
        <v>0</v>
      </c>
      <c r="K132" s="73"/>
      <c r="L132" s="4">
        <v>0</v>
      </c>
      <c r="M132" s="73"/>
      <c r="N132" s="6">
        <v>0</v>
      </c>
      <c r="O132" s="70"/>
      <c r="P132" s="4">
        <v>1</v>
      </c>
      <c r="Q132" s="70"/>
      <c r="R132" s="4">
        <v>1</v>
      </c>
      <c r="S132" s="70"/>
      <c r="T132" s="4">
        <v>1</v>
      </c>
      <c r="U132" s="70"/>
      <c r="V132" s="4">
        <v>1</v>
      </c>
      <c r="W132" s="70"/>
      <c r="X132" s="4">
        <v>1</v>
      </c>
      <c r="Y132" s="70"/>
      <c r="Z132" s="4">
        <v>0</v>
      </c>
      <c r="AA132" s="70"/>
      <c r="AB132" s="4">
        <v>0</v>
      </c>
      <c r="AC132" s="70"/>
      <c r="AD132" s="4">
        <v>0</v>
      </c>
      <c r="AE132" s="70"/>
      <c r="AF132" s="4">
        <v>0</v>
      </c>
      <c r="AG132" s="70"/>
      <c r="AH132" s="6">
        <v>0</v>
      </c>
      <c r="AI132" s="70"/>
    </row>
    <row r="133" spans="1:457" s="8" customFormat="1" ht="27" customHeight="1" x14ac:dyDescent="0.25">
      <c r="A133" s="84"/>
      <c r="B133" s="98" t="s">
        <v>518</v>
      </c>
      <c r="C133" s="32" t="s">
        <v>436</v>
      </c>
      <c r="D133" s="3">
        <v>2</v>
      </c>
      <c r="E133" s="177">
        <f>SUM(D133:D134)</f>
        <v>3</v>
      </c>
      <c r="F133" s="3">
        <v>2</v>
      </c>
      <c r="G133" s="71">
        <f>SUM(F133:F134)</f>
        <v>3</v>
      </c>
      <c r="H133" s="3">
        <v>1</v>
      </c>
      <c r="I133" s="71">
        <f>SUM(H133:H134)</f>
        <v>2</v>
      </c>
      <c r="J133" s="3">
        <v>1</v>
      </c>
      <c r="K133" s="71">
        <f>SUM(J133:J134)</f>
        <v>2</v>
      </c>
      <c r="L133" s="3">
        <v>2</v>
      </c>
      <c r="M133" s="71">
        <f>SUM(L133)</f>
        <v>2</v>
      </c>
      <c r="N133" s="5">
        <v>2</v>
      </c>
      <c r="O133" s="72">
        <v>2</v>
      </c>
      <c r="P133" s="3">
        <v>1</v>
      </c>
      <c r="Q133" s="72">
        <v>1</v>
      </c>
      <c r="R133" s="3">
        <v>0</v>
      </c>
      <c r="S133" s="72">
        <v>0</v>
      </c>
      <c r="T133" s="3">
        <v>0</v>
      </c>
      <c r="U133" s="72">
        <f>SUM(T133)</f>
        <v>0</v>
      </c>
      <c r="V133" s="3">
        <v>0</v>
      </c>
      <c r="W133" s="72">
        <v>0</v>
      </c>
      <c r="X133" s="3">
        <v>0</v>
      </c>
      <c r="Y133" s="72">
        <v>0</v>
      </c>
      <c r="Z133" s="3">
        <v>0</v>
      </c>
      <c r="AA133" s="72">
        <v>0</v>
      </c>
      <c r="AB133" s="3">
        <v>2</v>
      </c>
      <c r="AC133" s="72">
        <v>2</v>
      </c>
      <c r="AD133" s="3">
        <v>3</v>
      </c>
      <c r="AE133" s="72">
        <v>3</v>
      </c>
      <c r="AF133" s="3">
        <v>3</v>
      </c>
      <c r="AG133" s="72">
        <v>3</v>
      </c>
      <c r="AH133" s="5">
        <v>2</v>
      </c>
      <c r="AI133" s="72">
        <v>2</v>
      </c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</row>
    <row r="134" spans="1:457" s="8" customFormat="1" ht="27" customHeight="1" x14ac:dyDescent="0.25">
      <c r="A134" s="84"/>
      <c r="B134" s="176"/>
      <c r="C134" s="32" t="s">
        <v>468</v>
      </c>
      <c r="D134" s="3">
        <v>1</v>
      </c>
      <c r="E134" s="179"/>
      <c r="F134" s="3">
        <v>1</v>
      </c>
      <c r="G134" s="71"/>
      <c r="H134" s="3">
        <v>1</v>
      </c>
      <c r="I134" s="71"/>
      <c r="J134" s="3">
        <v>1</v>
      </c>
      <c r="K134" s="71"/>
      <c r="L134" s="3">
        <v>0</v>
      </c>
      <c r="M134" s="71"/>
      <c r="N134" s="5">
        <v>0</v>
      </c>
      <c r="O134" s="72"/>
      <c r="P134" s="3">
        <v>0</v>
      </c>
      <c r="Q134" s="72"/>
      <c r="R134" s="3">
        <v>0</v>
      </c>
      <c r="S134" s="72"/>
      <c r="T134" s="3">
        <v>0</v>
      </c>
      <c r="U134" s="72"/>
      <c r="V134" s="3">
        <v>0</v>
      </c>
      <c r="W134" s="72"/>
      <c r="X134" s="3">
        <v>0</v>
      </c>
      <c r="Y134" s="72"/>
      <c r="Z134" s="3">
        <v>0</v>
      </c>
      <c r="AA134" s="72"/>
      <c r="AB134" s="3">
        <v>0</v>
      </c>
      <c r="AC134" s="72"/>
      <c r="AD134" s="3">
        <v>0</v>
      </c>
      <c r="AE134" s="72"/>
      <c r="AF134" s="3">
        <v>0</v>
      </c>
      <c r="AG134" s="72"/>
      <c r="AH134" s="5">
        <v>0</v>
      </c>
      <c r="AI134" s="72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</row>
    <row r="135" spans="1:457" s="1" customFormat="1" ht="27" customHeight="1" x14ac:dyDescent="0.25">
      <c r="A135" s="84"/>
      <c r="B135" s="27" t="s">
        <v>519</v>
      </c>
      <c r="C135" s="33" t="s">
        <v>468</v>
      </c>
      <c r="D135" s="4">
        <v>0</v>
      </c>
      <c r="E135" s="61">
        <f>SUM(D135)</f>
        <v>0</v>
      </c>
      <c r="F135" s="4">
        <v>0</v>
      </c>
      <c r="G135" s="59">
        <v>0</v>
      </c>
      <c r="H135" s="4">
        <v>0</v>
      </c>
      <c r="I135" s="59">
        <f>SUM(H135)</f>
        <v>0</v>
      </c>
      <c r="J135" s="4">
        <v>0</v>
      </c>
      <c r="K135" s="59">
        <f>SUM(C135)</f>
        <v>0</v>
      </c>
      <c r="L135" s="4">
        <v>0</v>
      </c>
      <c r="M135" s="59">
        <v>0</v>
      </c>
      <c r="N135" s="6">
        <v>0</v>
      </c>
      <c r="O135" s="7">
        <v>0</v>
      </c>
      <c r="P135" s="4">
        <v>0</v>
      </c>
      <c r="Q135" s="7">
        <v>0</v>
      </c>
      <c r="R135" s="4">
        <v>0</v>
      </c>
      <c r="S135" s="7">
        <v>0</v>
      </c>
      <c r="T135" s="4">
        <v>0</v>
      </c>
      <c r="U135" s="7">
        <f>SUM(T135)</f>
        <v>0</v>
      </c>
      <c r="V135" s="4">
        <v>0</v>
      </c>
      <c r="W135" s="7">
        <v>0</v>
      </c>
      <c r="X135" s="4">
        <v>0</v>
      </c>
      <c r="Y135" s="7">
        <v>0</v>
      </c>
      <c r="Z135" s="4">
        <v>0</v>
      </c>
      <c r="AA135" s="7">
        <v>0</v>
      </c>
      <c r="AB135" s="4">
        <v>1</v>
      </c>
      <c r="AC135" s="7">
        <v>1</v>
      </c>
      <c r="AD135" s="4">
        <v>1</v>
      </c>
      <c r="AE135" s="7">
        <v>1</v>
      </c>
      <c r="AF135" s="4">
        <v>1</v>
      </c>
      <c r="AG135" s="7">
        <v>1</v>
      </c>
      <c r="AH135" s="6">
        <v>1</v>
      </c>
      <c r="AI135" s="7">
        <v>1</v>
      </c>
    </row>
    <row r="136" spans="1:457" s="8" customFormat="1" ht="27" customHeight="1" x14ac:dyDescent="0.25">
      <c r="A136" s="84"/>
      <c r="B136" s="98" t="s">
        <v>451</v>
      </c>
      <c r="C136" s="32" t="s">
        <v>437</v>
      </c>
      <c r="D136" s="3">
        <v>0</v>
      </c>
      <c r="E136" s="177">
        <f>SUM(D136:D138)</f>
        <v>9</v>
      </c>
      <c r="F136" s="3">
        <v>0</v>
      </c>
      <c r="G136" s="71">
        <f>SUM(F136:F138)</f>
        <v>9</v>
      </c>
      <c r="H136" s="3">
        <v>0</v>
      </c>
      <c r="I136" s="71">
        <f>SUM(H136:H138)</f>
        <v>9</v>
      </c>
      <c r="J136" s="3">
        <v>0</v>
      </c>
      <c r="K136" s="71">
        <f>SUM(J136:J138)</f>
        <v>9</v>
      </c>
      <c r="L136" s="3">
        <v>0</v>
      </c>
      <c r="M136" s="71">
        <f>SUM(L136:L138)</f>
        <v>7</v>
      </c>
      <c r="N136" s="5">
        <v>0</v>
      </c>
      <c r="O136" s="72">
        <v>9</v>
      </c>
      <c r="P136" s="3">
        <v>0</v>
      </c>
      <c r="Q136" s="72">
        <v>6</v>
      </c>
      <c r="R136" s="3">
        <v>0</v>
      </c>
      <c r="S136" s="72">
        <v>9</v>
      </c>
      <c r="T136" s="3">
        <v>0</v>
      </c>
      <c r="U136" s="72">
        <f>SUM(T136:T138)</f>
        <v>7</v>
      </c>
      <c r="V136" s="3">
        <v>0</v>
      </c>
      <c r="W136" s="72">
        <v>7</v>
      </c>
      <c r="X136" s="3">
        <v>0</v>
      </c>
      <c r="Y136" s="72">
        <f>SUM(X136:X138)</f>
        <v>6</v>
      </c>
      <c r="Z136" s="3">
        <v>0</v>
      </c>
      <c r="AA136" s="72">
        <v>6</v>
      </c>
      <c r="AB136" s="3">
        <v>0</v>
      </c>
      <c r="AC136" s="72">
        <v>3</v>
      </c>
      <c r="AD136" s="3">
        <v>0</v>
      </c>
      <c r="AE136" s="72">
        <v>3</v>
      </c>
      <c r="AF136" s="3">
        <v>1</v>
      </c>
      <c r="AG136" s="72">
        <v>3</v>
      </c>
      <c r="AH136" s="5">
        <v>1</v>
      </c>
      <c r="AI136" s="72">
        <v>3</v>
      </c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</row>
    <row r="137" spans="1:457" s="8" customFormat="1" ht="27" customHeight="1" x14ac:dyDescent="0.25">
      <c r="A137" s="84"/>
      <c r="B137" s="134"/>
      <c r="C137" s="32" t="s">
        <v>436</v>
      </c>
      <c r="D137" s="3">
        <v>2</v>
      </c>
      <c r="E137" s="178"/>
      <c r="F137" s="3">
        <v>3</v>
      </c>
      <c r="G137" s="71"/>
      <c r="H137" s="3">
        <v>5</v>
      </c>
      <c r="I137" s="71"/>
      <c r="J137" s="3">
        <v>5</v>
      </c>
      <c r="K137" s="71"/>
      <c r="L137" s="3">
        <v>6</v>
      </c>
      <c r="M137" s="71"/>
      <c r="N137" s="5">
        <v>6</v>
      </c>
      <c r="O137" s="72"/>
      <c r="P137" s="3">
        <v>3</v>
      </c>
      <c r="Q137" s="72"/>
      <c r="R137" s="3">
        <v>5</v>
      </c>
      <c r="S137" s="72"/>
      <c r="T137" s="3">
        <v>2</v>
      </c>
      <c r="U137" s="72"/>
      <c r="V137" s="3">
        <v>2</v>
      </c>
      <c r="W137" s="72"/>
      <c r="X137" s="3">
        <v>3</v>
      </c>
      <c r="Y137" s="72"/>
      <c r="Z137" s="3">
        <v>4</v>
      </c>
      <c r="AA137" s="72"/>
      <c r="AB137" s="3">
        <v>1</v>
      </c>
      <c r="AC137" s="72"/>
      <c r="AD137" s="3">
        <v>1</v>
      </c>
      <c r="AE137" s="72"/>
      <c r="AF137" s="3">
        <v>0</v>
      </c>
      <c r="AG137" s="72"/>
      <c r="AH137" s="5">
        <v>0</v>
      </c>
      <c r="AI137" s="72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</row>
    <row r="138" spans="1:457" s="8" customFormat="1" ht="27" customHeight="1" x14ac:dyDescent="0.25">
      <c r="A138" s="84"/>
      <c r="B138" s="99"/>
      <c r="C138" s="32" t="s">
        <v>468</v>
      </c>
      <c r="D138" s="3">
        <v>7</v>
      </c>
      <c r="E138" s="179"/>
      <c r="F138" s="3">
        <v>6</v>
      </c>
      <c r="G138" s="71"/>
      <c r="H138" s="3">
        <v>4</v>
      </c>
      <c r="I138" s="71"/>
      <c r="J138" s="3">
        <v>4</v>
      </c>
      <c r="K138" s="71"/>
      <c r="L138" s="3">
        <v>1</v>
      </c>
      <c r="M138" s="71"/>
      <c r="N138" s="5">
        <v>3</v>
      </c>
      <c r="O138" s="72"/>
      <c r="P138" s="3">
        <v>3</v>
      </c>
      <c r="Q138" s="72"/>
      <c r="R138" s="3">
        <v>4</v>
      </c>
      <c r="S138" s="72"/>
      <c r="T138" s="3">
        <v>5</v>
      </c>
      <c r="U138" s="72"/>
      <c r="V138" s="3">
        <v>5</v>
      </c>
      <c r="W138" s="72"/>
      <c r="X138" s="3">
        <v>3</v>
      </c>
      <c r="Y138" s="72"/>
      <c r="Z138" s="3">
        <v>2</v>
      </c>
      <c r="AA138" s="72"/>
      <c r="AB138" s="3">
        <v>2</v>
      </c>
      <c r="AC138" s="72"/>
      <c r="AD138" s="3">
        <v>2</v>
      </c>
      <c r="AE138" s="72"/>
      <c r="AF138" s="3">
        <v>2</v>
      </c>
      <c r="AG138" s="72"/>
      <c r="AH138" s="5">
        <v>2</v>
      </c>
      <c r="AI138" s="72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</row>
    <row r="139" spans="1:457" s="1" customFormat="1" ht="27" customHeight="1" x14ac:dyDescent="0.25">
      <c r="A139" s="84"/>
      <c r="B139" s="161" t="s">
        <v>520</v>
      </c>
      <c r="C139" s="38" t="s">
        <v>437</v>
      </c>
      <c r="D139" s="4">
        <v>0</v>
      </c>
      <c r="E139" s="180">
        <f>SUM(D139:D142)</f>
        <v>9</v>
      </c>
      <c r="F139" s="4">
        <v>0</v>
      </c>
      <c r="G139" s="73">
        <f>SUM(F139:F142)</f>
        <v>8</v>
      </c>
      <c r="H139" s="4">
        <v>0</v>
      </c>
      <c r="I139" s="73">
        <f>SUM(H139:H142)</f>
        <v>6</v>
      </c>
      <c r="J139" s="4">
        <v>0</v>
      </c>
      <c r="K139" s="73">
        <f>SUM(J139:J142)</f>
        <v>6</v>
      </c>
      <c r="L139" s="4">
        <v>0</v>
      </c>
      <c r="M139" s="73">
        <f>SUM(L139:L142)</f>
        <v>5</v>
      </c>
      <c r="N139" s="6">
        <v>0</v>
      </c>
      <c r="O139" s="70">
        <v>6</v>
      </c>
      <c r="P139" s="4">
        <v>0</v>
      </c>
      <c r="Q139" s="70">
        <v>2</v>
      </c>
      <c r="R139" s="4">
        <v>0</v>
      </c>
      <c r="S139" s="70">
        <v>2</v>
      </c>
      <c r="T139" s="4">
        <v>0</v>
      </c>
      <c r="U139" s="70">
        <f>SUM(T139:T141)</f>
        <v>2</v>
      </c>
      <c r="V139" s="4">
        <v>0</v>
      </c>
      <c r="W139" s="70">
        <v>3</v>
      </c>
      <c r="X139" s="4">
        <v>0</v>
      </c>
      <c r="Y139" s="70">
        <f>SUM(X139:X141)</f>
        <v>3</v>
      </c>
      <c r="Z139" s="4">
        <v>0</v>
      </c>
      <c r="AA139" s="70">
        <v>3</v>
      </c>
      <c r="AB139" s="4">
        <v>0</v>
      </c>
      <c r="AC139" s="70">
        <v>3</v>
      </c>
      <c r="AD139" s="4">
        <v>0</v>
      </c>
      <c r="AE139" s="70">
        <v>4</v>
      </c>
      <c r="AF139" s="4">
        <v>0</v>
      </c>
      <c r="AG139" s="70">
        <v>5</v>
      </c>
      <c r="AH139" s="6">
        <v>2</v>
      </c>
      <c r="AI139" s="70">
        <v>6</v>
      </c>
    </row>
    <row r="140" spans="1:457" s="1" customFormat="1" ht="27" customHeight="1" x14ac:dyDescent="0.25">
      <c r="A140" s="84"/>
      <c r="B140" s="162"/>
      <c r="C140" s="38" t="s">
        <v>441</v>
      </c>
      <c r="D140" s="4">
        <v>3</v>
      </c>
      <c r="E140" s="181"/>
      <c r="F140" s="4">
        <v>3</v>
      </c>
      <c r="G140" s="73"/>
      <c r="H140" s="4">
        <v>3</v>
      </c>
      <c r="I140" s="73"/>
      <c r="J140" s="4">
        <v>4</v>
      </c>
      <c r="K140" s="73"/>
      <c r="L140" s="4">
        <v>2</v>
      </c>
      <c r="M140" s="73"/>
      <c r="N140" s="6">
        <v>2</v>
      </c>
      <c r="O140" s="70"/>
      <c r="P140" s="4">
        <v>0</v>
      </c>
      <c r="Q140" s="70"/>
      <c r="R140" s="4">
        <v>0</v>
      </c>
      <c r="S140" s="70"/>
      <c r="T140" s="4">
        <v>0</v>
      </c>
      <c r="U140" s="70"/>
      <c r="V140" s="4">
        <v>1</v>
      </c>
      <c r="W140" s="70"/>
      <c r="X140" s="4">
        <v>1</v>
      </c>
      <c r="Y140" s="70"/>
      <c r="Z140" s="4">
        <v>1</v>
      </c>
      <c r="AA140" s="70"/>
      <c r="AB140" s="4">
        <v>1</v>
      </c>
      <c r="AC140" s="70"/>
      <c r="AD140" s="4">
        <v>1</v>
      </c>
      <c r="AE140" s="70"/>
      <c r="AF140" s="4">
        <v>2</v>
      </c>
      <c r="AG140" s="70"/>
      <c r="AH140" s="6">
        <v>0</v>
      </c>
      <c r="AI140" s="70"/>
    </row>
    <row r="141" spans="1:457" s="1" customFormat="1" ht="27" customHeight="1" x14ac:dyDescent="0.25">
      <c r="A141" s="84"/>
      <c r="B141" s="162"/>
      <c r="C141" s="38" t="s">
        <v>468</v>
      </c>
      <c r="D141" s="4">
        <v>6</v>
      </c>
      <c r="E141" s="181"/>
      <c r="F141" s="4">
        <v>5</v>
      </c>
      <c r="G141" s="73"/>
      <c r="H141" s="4">
        <v>3</v>
      </c>
      <c r="I141" s="73"/>
      <c r="J141" s="4">
        <v>2</v>
      </c>
      <c r="K141" s="73"/>
      <c r="L141" s="4">
        <v>3</v>
      </c>
      <c r="M141" s="73"/>
      <c r="N141" s="6">
        <v>3</v>
      </c>
      <c r="O141" s="70"/>
      <c r="P141" s="4">
        <v>2</v>
      </c>
      <c r="Q141" s="70"/>
      <c r="R141" s="4">
        <v>2</v>
      </c>
      <c r="S141" s="70"/>
      <c r="T141" s="4">
        <v>2</v>
      </c>
      <c r="U141" s="70"/>
      <c r="V141" s="4">
        <v>2</v>
      </c>
      <c r="W141" s="70"/>
      <c r="X141" s="4">
        <v>2</v>
      </c>
      <c r="Y141" s="70"/>
      <c r="Z141" s="4">
        <v>2</v>
      </c>
      <c r="AA141" s="70"/>
      <c r="AB141" s="4">
        <v>2</v>
      </c>
      <c r="AC141" s="70"/>
      <c r="AD141" s="4">
        <v>3</v>
      </c>
      <c r="AE141" s="70"/>
      <c r="AF141" s="4">
        <v>3</v>
      </c>
      <c r="AG141" s="70"/>
      <c r="AH141" s="6">
        <v>4</v>
      </c>
      <c r="AI141" s="70"/>
    </row>
    <row r="142" spans="1:457" s="1" customFormat="1" ht="27" customHeight="1" x14ac:dyDescent="0.25">
      <c r="A142" s="84"/>
      <c r="B142" s="162"/>
      <c r="C142" s="38" t="s">
        <v>479</v>
      </c>
      <c r="D142" s="4">
        <v>0</v>
      </c>
      <c r="E142" s="182"/>
      <c r="F142" s="4">
        <v>0</v>
      </c>
      <c r="G142" s="73"/>
      <c r="H142" s="4">
        <v>0</v>
      </c>
      <c r="I142" s="73"/>
      <c r="J142" s="4">
        <v>0</v>
      </c>
      <c r="K142" s="73"/>
      <c r="L142" s="4">
        <v>0</v>
      </c>
      <c r="M142" s="73"/>
      <c r="N142" s="6">
        <v>1</v>
      </c>
      <c r="O142" s="70"/>
      <c r="P142" s="4">
        <v>0</v>
      </c>
      <c r="Q142" s="70"/>
      <c r="R142" s="4">
        <v>0</v>
      </c>
      <c r="S142" s="70"/>
      <c r="T142" s="4">
        <v>0</v>
      </c>
      <c r="U142" s="70"/>
      <c r="V142" s="4">
        <v>0</v>
      </c>
      <c r="W142" s="70"/>
      <c r="X142" s="4">
        <v>0</v>
      </c>
      <c r="Y142" s="70"/>
      <c r="Z142" s="4">
        <v>0</v>
      </c>
      <c r="AA142" s="70"/>
      <c r="AB142" s="4">
        <v>0</v>
      </c>
      <c r="AC142" s="70"/>
      <c r="AD142" s="4">
        <v>0</v>
      </c>
      <c r="AE142" s="70"/>
      <c r="AF142" s="4">
        <v>0</v>
      </c>
      <c r="AG142" s="70"/>
      <c r="AH142" s="6">
        <v>0</v>
      </c>
      <c r="AI142" s="70"/>
    </row>
    <row r="143" spans="1:457" s="1" customFormat="1" ht="27" customHeight="1" x14ac:dyDescent="0.25">
      <c r="A143" s="84"/>
      <c r="B143" s="29" t="s">
        <v>521</v>
      </c>
      <c r="C143" s="32" t="s">
        <v>437</v>
      </c>
      <c r="D143" s="3">
        <v>1</v>
      </c>
      <c r="E143" s="60">
        <f>SUM(D143)</f>
        <v>1</v>
      </c>
      <c r="F143" s="3">
        <v>1</v>
      </c>
      <c r="G143" s="58">
        <v>1</v>
      </c>
      <c r="H143" s="3">
        <v>1</v>
      </c>
      <c r="I143" s="58">
        <f>SUM(H143)</f>
        <v>1</v>
      </c>
      <c r="J143" s="3">
        <v>1</v>
      </c>
      <c r="K143" s="58">
        <f>SUM(J143)</f>
        <v>1</v>
      </c>
      <c r="L143" s="3">
        <v>1</v>
      </c>
      <c r="M143" s="58">
        <f>SUM(L143)</f>
        <v>1</v>
      </c>
      <c r="N143" s="5">
        <v>1</v>
      </c>
      <c r="O143" s="9">
        <v>1</v>
      </c>
      <c r="P143" s="3">
        <v>1</v>
      </c>
      <c r="Q143" s="9">
        <v>1</v>
      </c>
      <c r="R143" s="3">
        <v>1</v>
      </c>
      <c r="S143" s="9">
        <v>1</v>
      </c>
      <c r="T143" s="3">
        <v>0</v>
      </c>
      <c r="U143" s="9">
        <v>0</v>
      </c>
      <c r="V143" s="3">
        <v>0</v>
      </c>
      <c r="W143" s="9">
        <v>0</v>
      </c>
      <c r="X143" s="3">
        <v>0</v>
      </c>
      <c r="Y143" s="9">
        <v>0</v>
      </c>
      <c r="Z143" s="3">
        <v>0</v>
      </c>
      <c r="AA143" s="9">
        <v>0</v>
      </c>
      <c r="AB143" s="3">
        <v>0</v>
      </c>
      <c r="AC143" s="9">
        <v>0</v>
      </c>
      <c r="AD143" s="3">
        <v>0</v>
      </c>
      <c r="AE143" s="9">
        <v>0</v>
      </c>
      <c r="AF143" s="3">
        <v>0</v>
      </c>
      <c r="AG143" s="9">
        <v>0</v>
      </c>
      <c r="AH143" s="5">
        <v>0</v>
      </c>
      <c r="AI143" s="9">
        <v>0</v>
      </c>
    </row>
    <row r="144" spans="1:457" s="8" customFormat="1" ht="27" customHeight="1" x14ac:dyDescent="0.25">
      <c r="A144" s="84"/>
      <c r="B144" s="124" t="s">
        <v>522</v>
      </c>
      <c r="C144" s="33" t="s">
        <v>437</v>
      </c>
      <c r="D144" s="4">
        <v>0</v>
      </c>
      <c r="E144" s="180">
        <f>SUM(D144:D146)</f>
        <v>1</v>
      </c>
      <c r="F144" s="4">
        <v>0</v>
      </c>
      <c r="G144" s="73">
        <f>SUM(F144:F146)</f>
        <v>0</v>
      </c>
      <c r="H144" s="4">
        <v>1</v>
      </c>
      <c r="I144" s="73">
        <f>SUM(H144:H146)</f>
        <v>2</v>
      </c>
      <c r="J144" s="4">
        <v>0</v>
      </c>
      <c r="K144" s="73">
        <f>SUM(J144:J146)</f>
        <v>1</v>
      </c>
      <c r="L144" s="4">
        <v>0</v>
      </c>
      <c r="M144" s="73">
        <f>SUM(L144:L146)</f>
        <v>1</v>
      </c>
      <c r="N144" s="6">
        <v>0</v>
      </c>
      <c r="O144" s="70">
        <v>1</v>
      </c>
      <c r="P144" s="4">
        <v>1</v>
      </c>
      <c r="Q144" s="70">
        <v>2</v>
      </c>
      <c r="R144" s="4">
        <v>1</v>
      </c>
      <c r="S144" s="70">
        <v>2</v>
      </c>
      <c r="T144" s="4">
        <v>1</v>
      </c>
      <c r="U144" s="70">
        <f>SUM(T144:T146)</f>
        <v>3</v>
      </c>
      <c r="V144" s="4">
        <v>1</v>
      </c>
      <c r="W144" s="70">
        <v>3</v>
      </c>
      <c r="X144" s="4">
        <v>1</v>
      </c>
      <c r="Y144" s="70">
        <f>SUM(X144:X146)</f>
        <v>3</v>
      </c>
      <c r="Z144" s="4">
        <v>1</v>
      </c>
      <c r="AA144" s="70">
        <v>2</v>
      </c>
      <c r="AB144" s="4">
        <v>1</v>
      </c>
      <c r="AC144" s="70">
        <v>3</v>
      </c>
      <c r="AD144" s="4">
        <v>1</v>
      </c>
      <c r="AE144" s="70">
        <v>3</v>
      </c>
      <c r="AF144" s="4">
        <v>1</v>
      </c>
      <c r="AG144" s="70">
        <v>4</v>
      </c>
      <c r="AH144" s="6">
        <v>1</v>
      </c>
      <c r="AI144" s="70">
        <v>3</v>
      </c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</row>
    <row r="145" spans="1:457" s="8" customFormat="1" ht="27" customHeight="1" x14ac:dyDescent="0.25">
      <c r="A145" s="84"/>
      <c r="B145" s="125"/>
      <c r="C145" s="33" t="s">
        <v>436</v>
      </c>
      <c r="D145" s="4">
        <v>1</v>
      </c>
      <c r="E145" s="181"/>
      <c r="F145" s="4">
        <v>0</v>
      </c>
      <c r="G145" s="73"/>
      <c r="H145" s="4">
        <v>0</v>
      </c>
      <c r="I145" s="73"/>
      <c r="J145" s="4">
        <v>0</v>
      </c>
      <c r="K145" s="73"/>
      <c r="L145" s="4">
        <v>0</v>
      </c>
      <c r="M145" s="73"/>
      <c r="N145" s="6">
        <v>0</v>
      </c>
      <c r="O145" s="70"/>
      <c r="P145" s="4">
        <v>0</v>
      </c>
      <c r="Q145" s="70"/>
      <c r="R145" s="4">
        <v>0</v>
      </c>
      <c r="S145" s="70"/>
      <c r="T145" s="4">
        <v>1</v>
      </c>
      <c r="U145" s="70"/>
      <c r="V145" s="4">
        <v>1</v>
      </c>
      <c r="W145" s="70"/>
      <c r="X145" s="4">
        <v>1</v>
      </c>
      <c r="Y145" s="70"/>
      <c r="Z145" s="4">
        <v>1</v>
      </c>
      <c r="AA145" s="70"/>
      <c r="AB145" s="4">
        <v>2</v>
      </c>
      <c r="AC145" s="70"/>
      <c r="AD145" s="4">
        <v>2</v>
      </c>
      <c r="AE145" s="70"/>
      <c r="AF145" s="4">
        <v>3</v>
      </c>
      <c r="AG145" s="70"/>
      <c r="AH145" s="6">
        <v>2</v>
      </c>
      <c r="AI145" s="70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</row>
    <row r="146" spans="1:457" s="8" customFormat="1" ht="27" customHeight="1" x14ac:dyDescent="0.25">
      <c r="A146" s="84"/>
      <c r="B146" s="126"/>
      <c r="C146" s="33" t="s">
        <v>468</v>
      </c>
      <c r="D146" s="4">
        <v>0</v>
      </c>
      <c r="E146" s="182"/>
      <c r="F146" s="4">
        <v>0</v>
      </c>
      <c r="G146" s="73"/>
      <c r="H146" s="4">
        <v>1</v>
      </c>
      <c r="I146" s="73"/>
      <c r="J146" s="4">
        <v>1</v>
      </c>
      <c r="K146" s="73"/>
      <c r="L146" s="4">
        <v>1</v>
      </c>
      <c r="M146" s="73"/>
      <c r="N146" s="6">
        <v>1</v>
      </c>
      <c r="O146" s="70"/>
      <c r="P146" s="4">
        <v>1</v>
      </c>
      <c r="Q146" s="70"/>
      <c r="R146" s="4">
        <v>1</v>
      </c>
      <c r="S146" s="70"/>
      <c r="T146" s="4">
        <v>1</v>
      </c>
      <c r="U146" s="70"/>
      <c r="V146" s="4">
        <v>1</v>
      </c>
      <c r="W146" s="70"/>
      <c r="X146" s="4">
        <v>1</v>
      </c>
      <c r="Y146" s="70"/>
      <c r="Z146" s="4">
        <v>0</v>
      </c>
      <c r="AA146" s="70"/>
      <c r="AB146" s="4">
        <v>0</v>
      </c>
      <c r="AC146" s="70"/>
      <c r="AD146" s="4">
        <v>0</v>
      </c>
      <c r="AE146" s="70"/>
      <c r="AF146" s="4">
        <v>0</v>
      </c>
      <c r="AG146" s="70"/>
      <c r="AH146" s="6">
        <v>0</v>
      </c>
      <c r="AI146" s="70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  <c r="QN146" s="1"/>
      <c r="QO146" s="1"/>
    </row>
    <row r="147" spans="1:457" s="8" customFormat="1" ht="27" customHeight="1" x14ac:dyDescent="0.25">
      <c r="A147" s="84"/>
      <c r="B147" s="98" t="s">
        <v>523</v>
      </c>
      <c r="C147" s="32" t="s">
        <v>436</v>
      </c>
      <c r="D147" s="3">
        <v>1</v>
      </c>
      <c r="E147" s="177">
        <f>SUM(D147:D148)</f>
        <v>1</v>
      </c>
      <c r="F147" s="3">
        <v>1</v>
      </c>
      <c r="G147" s="71">
        <f>SUM(F147:F148)</f>
        <v>1</v>
      </c>
      <c r="H147" s="3">
        <v>1</v>
      </c>
      <c r="I147" s="71">
        <f>SUM(H147:H148)</f>
        <v>1</v>
      </c>
      <c r="J147" s="3">
        <v>1</v>
      </c>
      <c r="K147" s="71">
        <f>SUM(J147:J148)</f>
        <v>1</v>
      </c>
      <c r="L147" s="3">
        <v>0</v>
      </c>
      <c r="M147" s="71">
        <v>0</v>
      </c>
      <c r="N147" s="5">
        <v>0</v>
      </c>
      <c r="O147" s="72">
        <v>0</v>
      </c>
      <c r="P147" s="3">
        <v>0</v>
      </c>
      <c r="Q147" s="72">
        <v>0</v>
      </c>
      <c r="R147" s="3">
        <v>0</v>
      </c>
      <c r="S147" s="72">
        <v>1</v>
      </c>
      <c r="T147" s="3">
        <v>0</v>
      </c>
      <c r="U147" s="72">
        <f>SUM(T148)</f>
        <v>1</v>
      </c>
      <c r="V147" s="3">
        <v>0</v>
      </c>
      <c r="W147" s="72">
        <v>0</v>
      </c>
      <c r="X147" s="3">
        <v>0</v>
      </c>
      <c r="Y147" s="72">
        <v>0</v>
      </c>
      <c r="Z147" s="3">
        <v>0</v>
      </c>
      <c r="AA147" s="72">
        <v>0</v>
      </c>
      <c r="AB147" s="3">
        <v>0</v>
      </c>
      <c r="AC147" s="72">
        <v>1</v>
      </c>
      <c r="AD147" s="3">
        <v>0</v>
      </c>
      <c r="AE147" s="72">
        <v>1</v>
      </c>
      <c r="AF147" s="3">
        <v>0</v>
      </c>
      <c r="AG147" s="72">
        <v>1</v>
      </c>
      <c r="AH147" s="5">
        <v>0</v>
      </c>
      <c r="AI147" s="72">
        <v>1</v>
      </c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  <c r="QN147" s="1"/>
      <c r="QO147" s="1"/>
    </row>
    <row r="148" spans="1:457" s="1" customFormat="1" ht="27" customHeight="1" x14ac:dyDescent="0.25">
      <c r="A148" s="84"/>
      <c r="B148" s="176"/>
      <c r="C148" s="32" t="s">
        <v>468</v>
      </c>
      <c r="D148" s="3">
        <v>0</v>
      </c>
      <c r="E148" s="179"/>
      <c r="F148" s="3">
        <v>0</v>
      </c>
      <c r="G148" s="71"/>
      <c r="H148" s="3">
        <v>0</v>
      </c>
      <c r="I148" s="71"/>
      <c r="J148" s="3">
        <v>0</v>
      </c>
      <c r="K148" s="71"/>
      <c r="L148" s="3">
        <v>0</v>
      </c>
      <c r="M148" s="71"/>
      <c r="N148" s="5">
        <v>0</v>
      </c>
      <c r="O148" s="72"/>
      <c r="P148" s="3">
        <v>0</v>
      </c>
      <c r="Q148" s="72"/>
      <c r="R148" s="3">
        <v>1</v>
      </c>
      <c r="S148" s="72"/>
      <c r="T148" s="3">
        <v>1</v>
      </c>
      <c r="U148" s="72"/>
      <c r="V148" s="3">
        <v>0</v>
      </c>
      <c r="W148" s="72"/>
      <c r="X148" s="3">
        <v>0</v>
      </c>
      <c r="Y148" s="72"/>
      <c r="Z148" s="3">
        <v>0</v>
      </c>
      <c r="AA148" s="72"/>
      <c r="AB148" s="3">
        <v>1</v>
      </c>
      <c r="AC148" s="72"/>
      <c r="AD148" s="3">
        <v>1</v>
      </c>
      <c r="AE148" s="72"/>
      <c r="AF148" s="3">
        <v>1</v>
      </c>
      <c r="AG148" s="72"/>
      <c r="AH148" s="5">
        <v>1</v>
      </c>
      <c r="AI148" s="72"/>
    </row>
    <row r="149" spans="1:457" s="8" customFormat="1" ht="27" customHeight="1" x14ac:dyDescent="0.25">
      <c r="A149" s="84"/>
      <c r="B149" s="30" t="s">
        <v>524</v>
      </c>
      <c r="C149" s="33" t="s">
        <v>441</v>
      </c>
      <c r="D149" s="4">
        <v>0</v>
      </c>
      <c r="E149" s="61">
        <f>SUM(D149)</f>
        <v>0</v>
      </c>
      <c r="F149" s="4">
        <v>0</v>
      </c>
      <c r="G149" s="59">
        <v>0</v>
      </c>
      <c r="H149" s="4">
        <v>0</v>
      </c>
      <c r="I149" s="59">
        <f t="shared" ref="I149:I155" si="1">SUM(H149)</f>
        <v>0</v>
      </c>
      <c r="J149" s="4">
        <v>0</v>
      </c>
      <c r="K149" s="59">
        <f t="shared" ref="K149:K154" si="2">SUM(J149)</f>
        <v>0</v>
      </c>
      <c r="L149" s="4">
        <v>0</v>
      </c>
      <c r="M149" s="59">
        <v>0</v>
      </c>
      <c r="N149" s="6">
        <v>0</v>
      </c>
      <c r="O149" s="7">
        <v>0</v>
      </c>
      <c r="P149" s="4">
        <v>0</v>
      </c>
      <c r="Q149" s="7">
        <v>0</v>
      </c>
      <c r="R149" s="4">
        <v>0</v>
      </c>
      <c r="S149" s="7">
        <v>0</v>
      </c>
      <c r="T149" s="4">
        <v>1</v>
      </c>
      <c r="U149" s="7">
        <f>SUM(T149)</f>
        <v>1</v>
      </c>
      <c r="V149" s="4">
        <v>1</v>
      </c>
      <c r="W149" s="7">
        <v>1</v>
      </c>
      <c r="X149" s="4">
        <v>1</v>
      </c>
      <c r="Y149" s="7">
        <f>SUM(X149)</f>
        <v>1</v>
      </c>
      <c r="Z149" s="4">
        <v>1</v>
      </c>
      <c r="AA149" s="7">
        <v>1</v>
      </c>
      <c r="AB149" s="4">
        <v>0</v>
      </c>
      <c r="AC149" s="7">
        <v>0</v>
      </c>
      <c r="AD149" s="4">
        <v>0</v>
      </c>
      <c r="AE149" s="7">
        <v>0</v>
      </c>
      <c r="AF149" s="4">
        <v>0</v>
      </c>
      <c r="AG149" s="7">
        <v>0</v>
      </c>
      <c r="AH149" s="6">
        <v>0</v>
      </c>
      <c r="AI149" s="7">
        <v>0</v>
      </c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  <c r="KJ149" s="1"/>
      <c r="KK149" s="1"/>
      <c r="KL149" s="1"/>
      <c r="KM149" s="1"/>
      <c r="KN149" s="1"/>
      <c r="KO149" s="1"/>
      <c r="KP149" s="1"/>
      <c r="KQ149" s="1"/>
      <c r="KR149" s="1"/>
      <c r="KS149" s="1"/>
      <c r="KT149" s="1"/>
      <c r="KU149" s="1"/>
      <c r="KV149" s="1"/>
      <c r="KW149" s="1"/>
      <c r="KX149" s="1"/>
      <c r="KY149" s="1"/>
      <c r="KZ149" s="1"/>
      <c r="LA149" s="1"/>
      <c r="LB149" s="1"/>
      <c r="LC149" s="1"/>
      <c r="LD149" s="1"/>
      <c r="LE149" s="1"/>
      <c r="LF149" s="1"/>
      <c r="LG149" s="1"/>
      <c r="LH149" s="1"/>
      <c r="LI149" s="1"/>
      <c r="LJ149" s="1"/>
      <c r="LK149" s="1"/>
      <c r="LL149" s="1"/>
      <c r="LM149" s="1"/>
      <c r="LN149" s="1"/>
      <c r="LO149" s="1"/>
      <c r="LP149" s="1"/>
      <c r="LQ149" s="1"/>
      <c r="LR149" s="1"/>
      <c r="LS149" s="1"/>
      <c r="LT149" s="1"/>
      <c r="LU149" s="1"/>
      <c r="LV149" s="1"/>
      <c r="LW149" s="1"/>
      <c r="LX149" s="1"/>
      <c r="LY149" s="1"/>
      <c r="LZ149" s="1"/>
      <c r="MA149" s="1"/>
      <c r="MB149" s="1"/>
      <c r="MC149" s="1"/>
      <c r="MD149" s="1"/>
      <c r="ME149" s="1"/>
      <c r="MF149" s="1"/>
      <c r="MG149" s="1"/>
      <c r="MH149" s="1"/>
      <c r="MI149" s="1"/>
      <c r="MJ149" s="1"/>
      <c r="MK149" s="1"/>
      <c r="ML149" s="1"/>
      <c r="MM149" s="1"/>
      <c r="MN149" s="1"/>
      <c r="MO149" s="1"/>
      <c r="MP149" s="1"/>
      <c r="MQ149" s="1"/>
      <c r="MR149" s="1"/>
      <c r="MS149" s="1"/>
      <c r="MT149" s="1"/>
      <c r="MU149" s="1"/>
      <c r="MV149" s="1"/>
      <c r="MW149" s="1"/>
      <c r="MX149" s="1"/>
      <c r="MY149" s="1"/>
      <c r="MZ149" s="1"/>
      <c r="NA149" s="1"/>
      <c r="NB149" s="1"/>
      <c r="NC149" s="1"/>
      <c r="ND149" s="1"/>
      <c r="NE149" s="1"/>
      <c r="NF149" s="1"/>
      <c r="NG149" s="1"/>
      <c r="NH149" s="1"/>
      <c r="NI149" s="1"/>
      <c r="NJ149" s="1"/>
      <c r="NK149" s="1"/>
      <c r="NL149" s="1"/>
      <c r="NM149" s="1"/>
      <c r="NN149" s="1"/>
      <c r="NO149" s="1"/>
      <c r="NP149" s="1"/>
      <c r="NQ149" s="1"/>
      <c r="NR149" s="1"/>
      <c r="NS149" s="1"/>
      <c r="NT149" s="1"/>
      <c r="NU149" s="1"/>
      <c r="NV149" s="1"/>
      <c r="NW149" s="1"/>
      <c r="NX149" s="1"/>
      <c r="NY149" s="1"/>
      <c r="NZ149" s="1"/>
      <c r="OA149" s="1"/>
      <c r="OB149" s="1"/>
      <c r="OC149" s="1"/>
      <c r="OD149" s="1"/>
      <c r="OE149" s="1"/>
      <c r="OF149" s="1"/>
      <c r="OG149" s="1"/>
      <c r="OH149" s="1"/>
      <c r="OI149" s="1"/>
      <c r="OJ149" s="1"/>
      <c r="OK149" s="1"/>
      <c r="OL149" s="1"/>
      <c r="OM149" s="1"/>
      <c r="ON149" s="1"/>
      <c r="OO149" s="1"/>
      <c r="OP149" s="1"/>
      <c r="OQ149" s="1"/>
      <c r="OR149" s="1"/>
      <c r="OS149" s="1"/>
      <c r="OT149" s="1"/>
      <c r="OU149" s="1"/>
      <c r="OV149" s="1"/>
      <c r="OW149" s="1"/>
      <c r="OX149" s="1"/>
      <c r="OY149" s="1"/>
      <c r="OZ149" s="1"/>
      <c r="PA149" s="1"/>
      <c r="PB149" s="1"/>
      <c r="PC149" s="1"/>
      <c r="PD149" s="1"/>
      <c r="PE149" s="1"/>
      <c r="PF149" s="1"/>
      <c r="PG149" s="1"/>
      <c r="PH149" s="1"/>
      <c r="PI149" s="1"/>
      <c r="PJ149" s="1"/>
      <c r="PK149" s="1"/>
      <c r="PL149" s="1"/>
      <c r="PM149" s="1"/>
      <c r="PN149" s="1"/>
      <c r="PO149" s="1"/>
      <c r="PP149" s="1"/>
      <c r="PQ149" s="1"/>
      <c r="PR149" s="1"/>
      <c r="PS149" s="1"/>
      <c r="PT149" s="1"/>
      <c r="PU149" s="1"/>
      <c r="PV149" s="1"/>
      <c r="PW149" s="1"/>
      <c r="PX149" s="1"/>
      <c r="PY149" s="1"/>
      <c r="PZ149" s="1"/>
      <c r="QA149" s="1"/>
      <c r="QB149" s="1"/>
      <c r="QC149" s="1"/>
      <c r="QD149" s="1"/>
      <c r="QE149" s="1"/>
      <c r="QF149" s="1"/>
      <c r="QG149" s="1"/>
      <c r="QH149" s="1"/>
      <c r="QI149" s="1"/>
      <c r="QJ149" s="1"/>
      <c r="QK149" s="1"/>
      <c r="QL149" s="1"/>
      <c r="QM149" s="1"/>
      <c r="QN149" s="1"/>
      <c r="QO149" s="1"/>
    </row>
    <row r="150" spans="1:457" s="1" customFormat="1" ht="27" customHeight="1" x14ac:dyDescent="0.25">
      <c r="A150" s="84"/>
      <c r="B150" s="24" t="s">
        <v>525</v>
      </c>
      <c r="C150" s="32" t="s">
        <v>468</v>
      </c>
      <c r="D150" s="3">
        <v>0</v>
      </c>
      <c r="E150" s="60">
        <f>SUM(D150)</f>
        <v>0</v>
      </c>
      <c r="F150" s="3">
        <v>0</v>
      </c>
      <c r="G150" s="58">
        <v>0</v>
      </c>
      <c r="H150" s="3">
        <v>0</v>
      </c>
      <c r="I150" s="58">
        <f t="shared" si="1"/>
        <v>0</v>
      </c>
      <c r="J150" s="3">
        <v>0</v>
      </c>
      <c r="K150" s="58">
        <f t="shared" si="2"/>
        <v>0</v>
      </c>
      <c r="L150" s="3">
        <v>0</v>
      </c>
      <c r="M150" s="58">
        <v>0</v>
      </c>
      <c r="N150" s="5">
        <v>0</v>
      </c>
      <c r="O150" s="9">
        <v>0</v>
      </c>
      <c r="P150" s="3">
        <v>0</v>
      </c>
      <c r="Q150" s="9">
        <v>0</v>
      </c>
      <c r="R150" s="3">
        <v>1</v>
      </c>
      <c r="S150" s="9">
        <v>1</v>
      </c>
      <c r="T150" s="3">
        <v>0</v>
      </c>
      <c r="U150" s="9">
        <f>SUM(T150)</f>
        <v>0</v>
      </c>
      <c r="V150" s="3">
        <v>1</v>
      </c>
      <c r="W150" s="9">
        <v>1</v>
      </c>
      <c r="X150" s="3">
        <v>1</v>
      </c>
      <c r="Y150" s="9">
        <f>SUM(X150)</f>
        <v>1</v>
      </c>
      <c r="Z150" s="3">
        <v>1</v>
      </c>
      <c r="AA150" s="9">
        <v>1</v>
      </c>
      <c r="AB150" s="3">
        <v>1</v>
      </c>
      <c r="AC150" s="9">
        <v>1</v>
      </c>
      <c r="AD150" s="3">
        <v>1</v>
      </c>
      <c r="AE150" s="9">
        <v>1</v>
      </c>
      <c r="AF150" s="3">
        <v>1</v>
      </c>
      <c r="AG150" s="9">
        <v>1</v>
      </c>
      <c r="AH150" s="5">
        <v>1</v>
      </c>
      <c r="AI150" s="9">
        <v>1</v>
      </c>
    </row>
    <row r="151" spans="1:457" s="8" customFormat="1" ht="27" customHeight="1" x14ac:dyDescent="0.25">
      <c r="A151" s="84"/>
      <c r="B151" s="27" t="s">
        <v>526</v>
      </c>
      <c r="C151" s="33" t="s">
        <v>468</v>
      </c>
      <c r="D151" s="4">
        <v>0</v>
      </c>
      <c r="E151" s="61">
        <f>SUM(D151)</f>
        <v>0</v>
      </c>
      <c r="F151" s="4">
        <v>0</v>
      </c>
      <c r="G151" s="59">
        <v>0</v>
      </c>
      <c r="H151" s="4">
        <v>0</v>
      </c>
      <c r="I151" s="59">
        <f t="shared" si="1"/>
        <v>0</v>
      </c>
      <c r="J151" s="4">
        <v>0</v>
      </c>
      <c r="K151" s="59">
        <f t="shared" si="2"/>
        <v>0</v>
      </c>
      <c r="L151" s="4">
        <v>0</v>
      </c>
      <c r="M151" s="59">
        <v>0</v>
      </c>
      <c r="N151" s="6">
        <v>0</v>
      </c>
      <c r="O151" s="7">
        <v>0</v>
      </c>
      <c r="P151" s="4">
        <v>1</v>
      </c>
      <c r="Q151" s="7">
        <v>1</v>
      </c>
      <c r="R151" s="4">
        <v>1</v>
      </c>
      <c r="S151" s="7">
        <v>1</v>
      </c>
      <c r="T151" s="4">
        <v>1</v>
      </c>
      <c r="U151" s="7">
        <f>SUM(T151)</f>
        <v>1</v>
      </c>
      <c r="V151" s="4">
        <v>1</v>
      </c>
      <c r="W151" s="7">
        <v>1</v>
      </c>
      <c r="X151" s="4">
        <v>1</v>
      </c>
      <c r="Y151" s="7">
        <f>SUM(X151)</f>
        <v>1</v>
      </c>
      <c r="Z151" s="4">
        <v>1</v>
      </c>
      <c r="AA151" s="7">
        <v>1</v>
      </c>
      <c r="AB151" s="4">
        <v>1</v>
      </c>
      <c r="AC151" s="7">
        <v>1</v>
      </c>
      <c r="AD151" s="4">
        <v>1</v>
      </c>
      <c r="AE151" s="7">
        <v>1</v>
      </c>
      <c r="AF151" s="4">
        <v>1</v>
      </c>
      <c r="AG151" s="7">
        <v>1</v>
      </c>
      <c r="AH151" s="6">
        <v>1</v>
      </c>
      <c r="AI151" s="7">
        <v>1</v>
      </c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  <c r="LZ151" s="1"/>
      <c r="MA151" s="1"/>
      <c r="MB151" s="1"/>
      <c r="MC151" s="1"/>
      <c r="MD151" s="1"/>
      <c r="ME151" s="1"/>
      <c r="MF151" s="1"/>
      <c r="MG151" s="1"/>
      <c r="MH151" s="1"/>
      <c r="MI151" s="1"/>
      <c r="MJ151" s="1"/>
      <c r="MK151" s="1"/>
      <c r="ML151" s="1"/>
      <c r="MM151" s="1"/>
      <c r="MN151" s="1"/>
      <c r="MO151" s="1"/>
      <c r="MP151" s="1"/>
      <c r="MQ151" s="1"/>
      <c r="MR151" s="1"/>
      <c r="MS151" s="1"/>
      <c r="MT151" s="1"/>
      <c r="MU151" s="1"/>
      <c r="MV151" s="1"/>
      <c r="MW151" s="1"/>
      <c r="MX151" s="1"/>
      <c r="MY151" s="1"/>
      <c r="MZ151" s="1"/>
      <c r="NA151" s="1"/>
      <c r="NB151" s="1"/>
      <c r="NC151" s="1"/>
      <c r="ND151" s="1"/>
      <c r="NE151" s="1"/>
      <c r="NF151" s="1"/>
      <c r="NG151" s="1"/>
      <c r="NH151" s="1"/>
      <c r="NI151" s="1"/>
      <c r="NJ151" s="1"/>
      <c r="NK151" s="1"/>
      <c r="NL151" s="1"/>
      <c r="NM151" s="1"/>
      <c r="NN151" s="1"/>
      <c r="NO151" s="1"/>
      <c r="NP151" s="1"/>
      <c r="NQ151" s="1"/>
      <c r="NR151" s="1"/>
      <c r="NS151" s="1"/>
      <c r="NT151" s="1"/>
      <c r="NU151" s="1"/>
      <c r="NV151" s="1"/>
      <c r="NW151" s="1"/>
      <c r="NX151" s="1"/>
      <c r="NY151" s="1"/>
      <c r="NZ151" s="1"/>
      <c r="OA151" s="1"/>
      <c r="OB151" s="1"/>
      <c r="OC151" s="1"/>
      <c r="OD151" s="1"/>
      <c r="OE151" s="1"/>
      <c r="OF151" s="1"/>
      <c r="OG151" s="1"/>
      <c r="OH151" s="1"/>
      <c r="OI151" s="1"/>
      <c r="OJ151" s="1"/>
      <c r="OK151" s="1"/>
      <c r="OL151" s="1"/>
      <c r="OM151" s="1"/>
      <c r="ON151" s="1"/>
      <c r="OO151" s="1"/>
      <c r="OP151" s="1"/>
      <c r="OQ151" s="1"/>
      <c r="OR151" s="1"/>
      <c r="OS151" s="1"/>
      <c r="OT151" s="1"/>
      <c r="OU151" s="1"/>
      <c r="OV151" s="1"/>
      <c r="OW151" s="1"/>
      <c r="OX151" s="1"/>
      <c r="OY151" s="1"/>
      <c r="OZ151" s="1"/>
      <c r="PA151" s="1"/>
      <c r="PB151" s="1"/>
      <c r="PC151" s="1"/>
      <c r="PD151" s="1"/>
      <c r="PE151" s="1"/>
      <c r="PF151" s="1"/>
      <c r="PG151" s="1"/>
      <c r="PH151" s="1"/>
      <c r="PI151" s="1"/>
      <c r="PJ151" s="1"/>
      <c r="PK151" s="1"/>
      <c r="PL151" s="1"/>
      <c r="PM151" s="1"/>
      <c r="PN151" s="1"/>
      <c r="PO151" s="1"/>
      <c r="PP151" s="1"/>
      <c r="PQ151" s="1"/>
      <c r="PR151" s="1"/>
      <c r="PS151" s="1"/>
      <c r="PT151" s="1"/>
      <c r="PU151" s="1"/>
      <c r="PV151" s="1"/>
      <c r="PW151" s="1"/>
      <c r="PX151" s="1"/>
      <c r="PY151" s="1"/>
      <c r="PZ151" s="1"/>
      <c r="QA151" s="1"/>
      <c r="QB151" s="1"/>
      <c r="QC151" s="1"/>
      <c r="QD151" s="1"/>
      <c r="QE151" s="1"/>
      <c r="QF151" s="1"/>
      <c r="QG151" s="1"/>
      <c r="QH151" s="1"/>
      <c r="QI151" s="1"/>
      <c r="QJ151" s="1"/>
      <c r="QK151" s="1"/>
      <c r="QL151" s="1"/>
      <c r="QM151" s="1"/>
      <c r="QN151" s="1"/>
      <c r="QO151" s="1"/>
    </row>
    <row r="152" spans="1:457" s="1" customFormat="1" ht="27" customHeight="1" x14ac:dyDescent="0.25">
      <c r="A152" s="84"/>
      <c r="B152" s="24" t="s">
        <v>452</v>
      </c>
      <c r="C152" s="32" t="s">
        <v>436</v>
      </c>
      <c r="D152" s="3">
        <v>1</v>
      </c>
      <c r="E152" s="60">
        <f>SUM(D152)</f>
        <v>1</v>
      </c>
      <c r="F152" s="3">
        <v>1</v>
      </c>
      <c r="G152" s="58">
        <v>1</v>
      </c>
      <c r="H152" s="3">
        <v>0</v>
      </c>
      <c r="I152" s="58">
        <f t="shared" si="1"/>
        <v>0</v>
      </c>
      <c r="J152" s="3">
        <v>0</v>
      </c>
      <c r="K152" s="58">
        <f t="shared" si="2"/>
        <v>0</v>
      </c>
      <c r="L152" s="3">
        <v>0</v>
      </c>
      <c r="M152" s="58">
        <v>0</v>
      </c>
      <c r="N152" s="5">
        <v>0</v>
      </c>
      <c r="O152" s="9">
        <v>0</v>
      </c>
      <c r="P152" s="3">
        <v>0</v>
      </c>
      <c r="Q152" s="9">
        <v>0</v>
      </c>
      <c r="R152" s="3">
        <v>0</v>
      </c>
      <c r="S152" s="9">
        <v>0</v>
      </c>
      <c r="T152" s="3">
        <v>0</v>
      </c>
      <c r="U152" s="9">
        <f>SUM(T152)</f>
        <v>0</v>
      </c>
      <c r="V152" s="3">
        <v>0</v>
      </c>
      <c r="W152" s="9">
        <v>0</v>
      </c>
      <c r="X152" s="3">
        <v>0</v>
      </c>
      <c r="Y152" s="9">
        <v>0</v>
      </c>
      <c r="Z152" s="3">
        <v>0</v>
      </c>
      <c r="AA152" s="9">
        <v>0</v>
      </c>
      <c r="AB152" s="3">
        <v>0</v>
      </c>
      <c r="AC152" s="9">
        <v>0</v>
      </c>
      <c r="AD152" s="3">
        <v>0</v>
      </c>
      <c r="AE152" s="9">
        <v>0</v>
      </c>
      <c r="AF152" s="3">
        <v>2</v>
      </c>
      <c r="AG152" s="9">
        <v>2</v>
      </c>
      <c r="AH152" s="5">
        <v>2</v>
      </c>
      <c r="AI152" s="9">
        <v>2</v>
      </c>
    </row>
    <row r="153" spans="1:457" s="1" customFormat="1" ht="27" customHeight="1" x14ac:dyDescent="0.25">
      <c r="A153" s="84"/>
      <c r="B153" s="27" t="s">
        <v>527</v>
      </c>
      <c r="C153" s="33" t="s">
        <v>437</v>
      </c>
      <c r="D153" s="4">
        <v>1</v>
      </c>
      <c r="E153" s="61">
        <f>SUM(D153)</f>
        <v>1</v>
      </c>
      <c r="F153" s="4">
        <v>1</v>
      </c>
      <c r="G153" s="59">
        <v>1</v>
      </c>
      <c r="H153" s="4">
        <v>1</v>
      </c>
      <c r="I153" s="59">
        <f t="shared" si="1"/>
        <v>1</v>
      </c>
      <c r="J153" s="4">
        <v>1</v>
      </c>
      <c r="K153" s="59">
        <f t="shared" si="2"/>
        <v>1</v>
      </c>
      <c r="L153" s="4">
        <v>1</v>
      </c>
      <c r="M153" s="59">
        <f>SUM(L153)</f>
        <v>1</v>
      </c>
      <c r="N153" s="6">
        <v>1</v>
      </c>
      <c r="O153" s="7">
        <v>1</v>
      </c>
      <c r="P153" s="4">
        <v>0</v>
      </c>
      <c r="Q153" s="7">
        <v>0</v>
      </c>
      <c r="R153" s="4">
        <v>0</v>
      </c>
      <c r="S153" s="7">
        <v>0</v>
      </c>
      <c r="T153" s="4">
        <v>0</v>
      </c>
      <c r="U153" s="7">
        <v>0</v>
      </c>
      <c r="V153" s="4">
        <v>0</v>
      </c>
      <c r="W153" s="7">
        <v>0</v>
      </c>
      <c r="X153" s="4">
        <v>0</v>
      </c>
      <c r="Y153" s="7">
        <v>0</v>
      </c>
      <c r="Z153" s="4">
        <v>0</v>
      </c>
      <c r="AA153" s="7">
        <v>0</v>
      </c>
      <c r="AB153" s="4">
        <v>0</v>
      </c>
      <c r="AC153" s="7">
        <v>0</v>
      </c>
      <c r="AD153" s="4">
        <v>0</v>
      </c>
      <c r="AE153" s="7">
        <v>0</v>
      </c>
      <c r="AF153" s="4">
        <v>0</v>
      </c>
      <c r="AG153" s="7">
        <v>0</v>
      </c>
      <c r="AH153" s="6">
        <v>0</v>
      </c>
      <c r="AI153" s="7">
        <v>0</v>
      </c>
    </row>
    <row r="154" spans="1:457" s="1" customFormat="1" ht="27" customHeight="1" x14ac:dyDescent="0.25">
      <c r="A154" s="84"/>
      <c r="B154" s="24" t="s">
        <v>554</v>
      </c>
      <c r="C154" s="32" t="s">
        <v>437</v>
      </c>
      <c r="D154" s="3">
        <v>1</v>
      </c>
      <c r="E154" s="60">
        <f>SUM(D154)</f>
        <v>1</v>
      </c>
      <c r="F154" s="3">
        <v>1</v>
      </c>
      <c r="G154" s="58">
        <v>1</v>
      </c>
      <c r="H154" s="3">
        <v>1</v>
      </c>
      <c r="I154" s="58">
        <f t="shared" si="1"/>
        <v>1</v>
      </c>
      <c r="J154" s="3">
        <v>1</v>
      </c>
      <c r="K154" s="58">
        <f t="shared" si="2"/>
        <v>1</v>
      </c>
      <c r="L154" s="3">
        <v>0</v>
      </c>
      <c r="M154" s="58">
        <v>0</v>
      </c>
      <c r="N154" s="5">
        <v>0</v>
      </c>
      <c r="O154" s="9">
        <v>0</v>
      </c>
      <c r="P154" s="3">
        <v>0</v>
      </c>
      <c r="Q154" s="9">
        <v>0</v>
      </c>
      <c r="R154" s="3">
        <v>0</v>
      </c>
      <c r="S154" s="9">
        <v>0</v>
      </c>
      <c r="T154" s="3">
        <v>0</v>
      </c>
      <c r="U154" s="9">
        <v>0</v>
      </c>
      <c r="V154" s="3">
        <v>0</v>
      </c>
      <c r="W154" s="9">
        <v>0</v>
      </c>
      <c r="X154" s="3">
        <v>0</v>
      </c>
      <c r="Y154" s="9">
        <v>0</v>
      </c>
      <c r="Z154" s="3">
        <v>0</v>
      </c>
      <c r="AA154" s="9">
        <v>0</v>
      </c>
      <c r="AB154" s="3">
        <v>0</v>
      </c>
      <c r="AC154" s="9">
        <v>0</v>
      </c>
      <c r="AD154" s="3">
        <v>0</v>
      </c>
      <c r="AE154" s="9">
        <v>0</v>
      </c>
      <c r="AF154" s="3">
        <v>0</v>
      </c>
      <c r="AG154" s="9">
        <v>0</v>
      </c>
      <c r="AH154" s="5">
        <v>0</v>
      </c>
      <c r="AI154" s="9">
        <v>0</v>
      </c>
    </row>
    <row r="155" spans="1:457" s="1" customFormat="1" ht="27" customHeight="1" x14ac:dyDescent="0.25">
      <c r="A155" s="85"/>
      <c r="B155" s="27" t="s">
        <v>556</v>
      </c>
      <c r="C155" s="33" t="s">
        <v>436</v>
      </c>
      <c r="D155" s="4">
        <v>1</v>
      </c>
      <c r="E155" s="61">
        <f>SUM(D155)</f>
        <v>1</v>
      </c>
      <c r="F155" s="4">
        <v>1</v>
      </c>
      <c r="G155" s="59">
        <v>1</v>
      </c>
      <c r="H155" s="4">
        <v>1</v>
      </c>
      <c r="I155" s="59">
        <f t="shared" si="1"/>
        <v>1</v>
      </c>
      <c r="J155" s="4">
        <v>0</v>
      </c>
      <c r="K155" s="59">
        <v>0</v>
      </c>
      <c r="L155" s="4">
        <v>0</v>
      </c>
      <c r="M155" s="59">
        <v>0</v>
      </c>
      <c r="N155" s="6">
        <v>0</v>
      </c>
      <c r="O155" s="7">
        <v>0</v>
      </c>
      <c r="P155" s="4">
        <v>0</v>
      </c>
      <c r="Q155" s="7">
        <v>0</v>
      </c>
      <c r="R155" s="4">
        <v>0</v>
      </c>
      <c r="S155" s="7">
        <v>0</v>
      </c>
      <c r="T155" s="4">
        <v>0</v>
      </c>
      <c r="U155" s="7">
        <v>0</v>
      </c>
      <c r="V155" s="4">
        <v>0</v>
      </c>
      <c r="W155" s="7">
        <v>0</v>
      </c>
      <c r="X155" s="4">
        <v>0</v>
      </c>
      <c r="Y155" s="7">
        <v>0</v>
      </c>
      <c r="Z155" s="4">
        <v>0</v>
      </c>
      <c r="AA155" s="7">
        <v>0</v>
      </c>
      <c r="AB155" s="4">
        <v>0</v>
      </c>
      <c r="AC155" s="7">
        <v>0</v>
      </c>
      <c r="AD155" s="4">
        <v>0</v>
      </c>
      <c r="AE155" s="7">
        <v>0</v>
      </c>
      <c r="AF155" s="4">
        <v>0</v>
      </c>
      <c r="AG155" s="7">
        <v>0</v>
      </c>
      <c r="AH155" s="6">
        <v>0</v>
      </c>
      <c r="AI155" s="7">
        <v>0</v>
      </c>
    </row>
    <row r="156" spans="1:457" ht="27" customHeight="1" x14ac:dyDescent="0.25">
      <c r="A156" s="156" t="s">
        <v>500</v>
      </c>
      <c r="B156" s="157"/>
      <c r="C156" s="37" t="s">
        <v>437</v>
      </c>
      <c r="D156" s="18">
        <f>SUM(D119,D124,D128,D131,D136,D139,D143,D144,D153,D154)</f>
        <v>4</v>
      </c>
      <c r="E156" s="189">
        <f>SUM(E116:E155)</f>
        <v>36</v>
      </c>
      <c r="F156" s="18">
        <v>4</v>
      </c>
      <c r="G156" s="74">
        <f>SUM(G116:G155)</f>
        <v>35</v>
      </c>
      <c r="H156" s="18">
        <f>SUM(H124,H128,H131,H136,H139,H143,H144,H153,H154)</f>
        <v>4</v>
      </c>
      <c r="I156" s="74">
        <f>SUM(I116:I155)</f>
        <v>28</v>
      </c>
      <c r="J156" s="18">
        <f>SUM(J124,J128,J131,J136,J139,J143,J144,J153,J154)</f>
        <v>3</v>
      </c>
      <c r="K156" s="74">
        <f>SUM(J116:J154)</f>
        <v>29</v>
      </c>
      <c r="L156" s="18">
        <f>SUM(L128,L143,L153)</f>
        <v>3</v>
      </c>
      <c r="M156" s="74">
        <f>SUM(M116:M153)</f>
        <v>26</v>
      </c>
      <c r="N156" s="19">
        <f>SUM(N128,N143,N153)</f>
        <v>3</v>
      </c>
      <c r="O156" s="97">
        <f>SUM(O116:O153)</f>
        <v>30</v>
      </c>
      <c r="P156" s="18">
        <v>4</v>
      </c>
      <c r="Q156" s="97">
        <v>23</v>
      </c>
      <c r="R156" s="18">
        <v>5</v>
      </c>
      <c r="S156" s="97">
        <v>30</v>
      </c>
      <c r="T156" s="18">
        <f>T144+T139+T136+T131+T128</f>
        <v>3</v>
      </c>
      <c r="U156" s="97">
        <f>SUM(T156:T158)</f>
        <v>31</v>
      </c>
      <c r="V156" s="18">
        <v>3</v>
      </c>
      <c r="W156" s="97">
        <v>30</v>
      </c>
      <c r="X156" s="18">
        <f>SUM(X128,X131,X136,X139,X144)</f>
        <v>3</v>
      </c>
      <c r="Y156" s="97">
        <v>27</v>
      </c>
      <c r="Z156" s="18">
        <v>3</v>
      </c>
      <c r="AA156" s="97">
        <v>23</v>
      </c>
      <c r="AB156" s="18">
        <f>AB128+AB131+AB136+AB139+AB144</f>
        <v>3</v>
      </c>
      <c r="AC156" s="97">
        <v>22</v>
      </c>
      <c r="AD156" s="15">
        <v>3</v>
      </c>
      <c r="AE156" s="127">
        <f>SUM(AD156:AD158)</f>
        <v>25</v>
      </c>
      <c r="AF156" s="15">
        <v>3</v>
      </c>
      <c r="AG156" s="127">
        <f>SUM(AF156:AF158)</f>
        <v>27</v>
      </c>
      <c r="AH156" s="14">
        <v>3</v>
      </c>
      <c r="AI156" s="127">
        <f>SUM(AH156:AH158)</f>
        <v>27</v>
      </c>
    </row>
    <row r="157" spans="1:457" ht="27" customHeight="1" x14ac:dyDescent="0.25">
      <c r="A157" s="120"/>
      <c r="B157" s="158"/>
      <c r="C157" s="37" t="s">
        <v>436</v>
      </c>
      <c r="D157" s="18">
        <f>SUM(D118,D120,D122,D125,D126,D129,D132,D133,D137,D140,D145,D147,D149,D152,D155)</f>
        <v>16</v>
      </c>
      <c r="E157" s="190"/>
      <c r="F157" s="18">
        <v>16</v>
      </c>
      <c r="G157" s="74"/>
      <c r="H157" s="18">
        <f>SUM(H118,H120,H122,H125,H126,H129,H132,H133,H137,H140,H145,H147,H149,H152,H155)</f>
        <v>14</v>
      </c>
      <c r="I157" s="74"/>
      <c r="J157" s="18">
        <f>SUM(J118,J120,J122,J125,J126,J129,J132,J133,J137,J140,J145,J147,J149,J152)</f>
        <v>17</v>
      </c>
      <c r="K157" s="74"/>
      <c r="L157" s="18">
        <f>SUM(L118,L120,L133,L137,L140)</f>
        <v>16</v>
      </c>
      <c r="M157" s="74"/>
      <c r="N157" s="18">
        <f>SUM(N118,N120,N126,N133,N137,N140)</f>
        <v>17</v>
      </c>
      <c r="O157" s="97"/>
      <c r="P157" s="18">
        <v>11</v>
      </c>
      <c r="Q157" s="97"/>
      <c r="R157" s="18">
        <v>12</v>
      </c>
      <c r="S157" s="97"/>
      <c r="T157" s="18">
        <f>T152+T149+T145+T140+T137+T133+T132+T129+T126+T125+T122+T120</f>
        <v>12</v>
      </c>
      <c r="U157" s="97"/>
      <c r="V157" s="18">
        <v>13</v>
      </c>
      <c r="W157" s="97"/>
      <c r="X157" s="18">
        <f>SUM(X120,X129,X132,X133,X137,X140,X145,X152,X149,X122)</f>
        <v>11</v>
      </c>
      <c r="Y157" s="97"/>
      <c r="Z157" s="18">
        <v>11</v>
      </c>
      <c r="AA157" s="97"/>
      <c r="AB157" s="18">
        <f>AB120+AB129+AB133+AB137+AB140+AB145</f>
        <v>8</v>
      </c>
      <c r="AC157" s="97"/>
      <c r="AD157" s="15">
        <f>12-2</f>
        <v>10</v>
      </c>
      <c r="AE157" s="127"/>
      <c r="AF157" s="15">
        <f>14-2</f>
        <v>12</v>
      </c>
      <c r="AG157" s="127"/>
      <c r="AH157" s="14">
        <f>12-2</f>
        <v>10</v>
      </c>
      <c r="AI157" s="127"/>
    </row>
    <row r="158" spans="1:457" ht="27" customHeight="1" x14ac:dyDescent="0.25">
      <c r="A158" s="120"/>
      <c r="B158" s="158"/>
      <c r="C158" s="37" t="s">
        <v>468</v>
      </c>
      <c r="D158" s="18">
        <f>SUM(D116,D117,D121,D123,D127,D130,D134,D135,D138,D141,D146,D148,D150,D151)</f>
        <v>16</v>
      </c>
      <c r="E158" s="190"/>
      <c r="F158" s="18">
        <v>15</v>
      </c>
      <c r="G158" s="74"/>
      <c r="H158" s="18">
        <f>SUM(H116,H117,H121,H127,H130,H134,H135,H138,H141,H146,H148,H150,H151)</f>
        <v>10</v>
      </c>
      <c r="I158" s="74"/>
      <c r="J158" s="18">
        <f>SUM(J116,J117,J121,J127,J130,J134,J135,J138,J141,J146,J148,J150,J151)</f>
        <v>9</v>
      </c>
      <c r="K158" s="74"/>
      <c r="L158" s="18">
        <f>SUM(L117,L130,L138,L141,L146)</f>
        <v>7</v>
      </c>
      <c r="M158" s="74"/>
      <c r="N158" s="19">
        <f>SUM(N130,N138,N141,N146)</f>
        <v>9</v>
      </c>
      <c r="O158" s="97"/>
      <c r="P158" s="18">
        <v>8</v>
      </c>
      <c r="Q158" s="97"/>
      <c r="R158" s="18">
        <v>13</v>
      </c>
      <c r="S158" s="97"/>
      <c r="T158" s="18">
        <f>T151+T150+T148+T146+T141+T138+T135+T130+T127+T121+T117+T116</f>
        <v>16</v>
      </c>
      <c r="U158" s="97"/>
      <c r="V158" s="18">
        <v>14</v>
      </c>
      <c r="W158" s="97"/>
      <c r="X158" s="18">
        <f>SUM(X116,X117,X121,X130,X135,X138,X141,X146,X148,X150,X151)</f>
        <v>13</v>
      </c>
      <c r="Y158" s="97"/>
      <c r="Z158" s="18">
        <v>9</v>
      </c>
      <c r="AA158" s="97"/>
      <c r="AB158" s="18">
        <f>AB116+AB117+AB121+AB130+AB135+AB138+AB141+AB148+AB150+AB151+AB152</f>
        <v>11</v>
      </c>
      <c r="AC158" s="97"/>
      <c r="AD158" s="15">
        <f>16-4</f>
        <v>12</v>
      </c>
      <c r="AE158" s="127"/>
      <c r="AF158" s="15">
        <f>16-4</f>
        <v>12</v>
      </c>
      <c r="AG158" s="127"/>
      <c r="AH158" s="14">
        <f>18-4</f>
        <v>14</v>
      </c>
      <c r="AI158" s="127"/>
    </row>
    <row r="159" spans="1:457" ht="27" customHeight="1" x14ac:dyDescent="0.25">
      <c r="A159" s="122"/>
      <c r="B159" s="159"/>
      <c r="C159" s="37" t="s">
        <v>479</v>
      </c>
      <c r="D159" s="18">
        <f>SUM(D142)</f>
        <v>0</v>
      </c>
      <c r="E159" s="191"/>
      <c r="F159" s="18">
        <v>0</v>
      </c>
      <c r="G159" s="74"/>
      <c r="H159" s="18">
        <f>SUM(H142)</f>
        <v>0</v>
      </c>
      <c r="I159" s="74"/>
      <c r="J159" s="18">
        <f>SUM(J142)</f>
        <v>0</v>
      </c>
      <c r="K159" s="74"/>
      <c r="L159" s="18">
        <v>0</v>
      </c>
      <c r="M159" s="74"/>
      <c r="N159" s="19">
        <v>1</v>
      </c>
      <c r="O159" s="97"/>
      <c r="P159" s="18">
        <v>0</v>
      </c>
      <c r="Q159" s="97"/>
      <c r="R159" s="18">
        <v>0</v>
      </c>
      <c r="S159" s="97"/>
      <c r="T159" s="18">
        <v>0</v>
      </c>
      <c r="U159" s="97"/>
      <c r="V159" s="18">
        <v>0</v>
      </c>
      <c r="W159" s="97"/>
      <c r="X159" s="18">
        <v>0</v>
      </c>
      <c r="Y159" s="97"/>
      <c r="Z159" s="18">
        <v>0</v>
      </c>
      <c r="AA159" s="97"/>
      <c r="AB159" s="18">
        <v>0</v>
      </c>
      <c r="AC159" s="97"/>
      <c r="AD159" s="15">
        <v>0</v>
      </c>
      <c r="AE159" s="127"/>
      <c r="AF159" s="15">
        <v>0</v>
      </c>
      <c r="AG159" s="127"/>
      <c r="AH159" s="14">
        <v>0</v>
      </c>
      <c r="AI159" s="127"/>
    </row>
    <row r="160" spans="1:457" s="8" customFormat="1" ht="27" customHeight="1" x14ac:dyDescent="0.25">
      <c r="A160" s="89" t="s">
        <v>528</v>
      </c>
      <c r="B160" s="143" t="s">
        <v>529</v>
      </c>
      <c r="C160" s="32" t="s">
        <v>437</v>
      </c>
      <c r="D160" s="3">
        <v>1</v>
      </c>
      <c r="E160" s="177">
        <f>SUM(D160:D162)</f>
        <v>2</v>
      </c>
      <c r="F160" s="3">
        <v>1</v>
      </c>
      <c r="G160" s="71">
        <f>SUM(F160:F162)</f>
        <v>2</v>
      </c>
      <c r="H160" s="3">
        <v>1</v>
      </c>
      <c r="I160" s="71">
        <f>SUM(H160:H162)</f>
        <v>2</v>
      </c>
      <c r="J160" s="3">
        <v>1</v>
      </c>
      <c r="K160" s="71">
        <f>SUM(J160:J162)</f>
        <v>2</v>
      </c>
      <c r="L160" s="3">
        <v>0</v>
      </c>
      <c r="M160" s="71">
        <f>SUM(L160:L162)</f>
        <v>1</v>
      </c>
      <c r="N160" s="5">
        <v>0</v>
      </c>
      <c r="O160" s="72">
        <v>1</v>
      </c>
      <c r="P160" s="3">
        <v>0</v>
      </c>
      <c r="Q160" s="72">
        <v>1</v>
      </c>
      <c r="R160" s="3">
        <v>0</v>
      </c>
      <c r="S160" s="72">
        <v>1</v>
      </c>
      <c r="T160" s="3">
        <v>0</v>
      </c>
      <c r="U160" s="72">
        <f>SUM(T160:T162)</f>
        <v>1</v>
      </c>
      <c r="V160" s="3">
        <v>1</v>
      </c>
      <c r="W160" s="72">
        <v>3</v>
      </c>
      <c r="X160" s="3">
        <v>0</v>
      </c>
      <c r="Y160" s="72">
        <v>1</v>
      </c>
      <c r="Z160" s="3">
        <v>0</v>
      </c>
      <c r="AA160" s="72">
        <v>1</v>
      </c>
      <c r="AB160" s="3">
        <v>0</v>
      </c>
      <c r="AC160" s="72">
        <v>1</v>
      </c>
      <c r="AD160" s="3">
        <v>0</v>
      </c>
      <c r="AE160" s="72">
        <v>1</v>
      </c>
      <c r="AF160" s="3">
        <v>0</v>
      </c>
      <c r="AG160" s="72">
        <v>0</v>
      </c>
      <c r="AH160" s="5">
        <v>0</v>
      </c>
      <c r="AI160" s="72">
        <v>0</v>
      </c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  <c r="KJ160" s="1"/>
      <c r="KK160" s="1"/>
      <c r="KL160" s="1"/>
      <c r="KM160" s="1"/>
      <c r="KN160" s="1"/>
      <c r="KO160" s="1"/>
      <c r="KP160" s="1"/>
      <c r="KQ160" s="1"/>
      <c r="KR160" s="1"/>
      <c r="KS160" s="1"/>
      <c r="KT160" s="1"/>
      <c r="KU160" s="1"/>
      <c r="KV160" s="1"/>
      <c r="KW160" s="1"/>
      <c r="KX160" s="1"/>
      <c r="KY160" s="1"/>
      <c r="KZ160" s="1"/>
      <c r="LA160" s="1"/>
      <c r="LB160" s="1"/>
      <c r="LC160" s="1"/>
      <c r="LD160" s="1"/>
      <c r="LE160" s="1"/>
      <c r="LF160" s="1"/>
      <c r="LG160" s="1"/>
      <c r="LH160" s="1"/>
      <c r="LI160" s="1"/>
      <c r="LJ160" s="1"/>
      <c r="LK160" s="1"/>
      <c r="LL160" s="1"/>
      <c r="LM160" s="1"/>
      <c r="LN160" s="1"/>
      <c r="LO160" s="1"/>
      <c r="LP160" s="1"/>
      <c r="LQ160" s="1"/>
      <c r="LR160" s="1"/>
      <c r="LS160" s="1"/>
      <c r="LT160" s="1"/>
      <c r="LU160" s="1"/>
      <c r="LV160" s="1"/>
      <c r="LW160" s="1"/>
      <c r="LX160" s="1"/>
      <c r="LY160" s="1"/>
      <c r="LZ160" s="1"/>
      <c r="MA160" s="1"/>
      <c r="MB160" s="1"/>
      <c r="MC160" s="1"/>
      <c r="MD160" s="1"/>
      <c r="ME160" s="1"/>
      <c r="MF160" s="1"/>
      <c r="MG160" s="1"/>
      <c r="MH160" s="1"/>
      <c r="MI160" s="1"/>
      <c r="MJ160" s="1"/>
      <c r="MK160" s="1"/>
      <c r="ML160" s="1"/>
      <c r="MM160" s="1"/>
      <c r="MN160" s="1"/>
      <c r="MO160" s="1"/>
      <c r="MP160" s="1"/>
      <c r="MQ160" s="1"/>
      <c r="MR160" s="1"/>
      <c r="MS160" s="1"/>
      <c r="MT160" s="1"/>
      <c r="MU160" s="1"/>
      <c r="MV160" s="1"/>
      <c r="MW160" s="1"/>
      <c r="MX160" s="1"/>
      <c r="MY160" s="1"/>
      <c r="MZ160" s="1"/>
      <c r="NA160" s="1"/>
      <c r="NB160" s="1"/>
      <c r="NC160" s="1"/>
      <c r="ND160" s="1"/>
      <c r="NE160" s="1"/>
      <c r="NF160" s="1"/>
      <c r="NG160" s="1"/>
      <c r="NH160" s="1"/>
      <c r="NI160" s="1"/>
      <c r="NJ160" s="1"/>
      <c r="NK160" s="1"/>
      <c r="NL160" s="1"/>
      <c r="NM160" s="1"/>
      <c r="NN160" s="1"/>
      <c r="NO160" s="1"/>
      <c r="NP160" s="1"/>
      <c r="NQ160" s="1"/>
      <c r="NR160" s="1"/>
      <c r="NS160" s="1"/>
      <c r="NT160" s="1"/>
      <c r="NU160" s="1"/>
      <c r="NV160" s="1"/>
      <c r="NW160" s="1"/>
      <c r="NX160" s="1"/>
      <c r="NY160" s="1"/>
      <c r="NZ160" s="1"/>
      <c r="OA160" s="1"/>
      <c r="OB160" s="1"/>
      <c r="OC160" s="1"/>
      <c r="OD160" s="1"/>
      <c r="OE160" s="1"/>
      <c r="OF160" s="1"/>
      <c r="OG160" s="1"/>
      <c r="OH160" s="1"/>
      <c r="OI160" s="1"/>
      <c r="OJ160" s="1"/>
      <c r="OK160" s="1"/>
      <c r="OL160" s="1"/>
      <c r="OM160" s="1"/>
      <c r="ON160" s="1"/>
      <c r="OO160" s="1"/>
      <c r="OP160" s="1"/>
      <c r="OQ160" s="1"/>
      <c r="OR160" s="1"/>
      <c r="OS160" s="1"/>
      <c r="OT160" s="1"/>
      <c r="OU160" s="1"/>
      <c r="OV160" s="1"/>
      <c r="OW160" s="1"/>
      <c r="OX160" s="1"/>
      <c r="OY160" s="1"/>
      <c r="OZ160" s="1"/>
      <c r="PA160" s="1"/>
      <c r="PB160" s="1"/>
      <c r="PC160" s="1"/>
      <c r="PD160" s="1"/>
      <c r="PE160" s="1"/>
      <c r="PF160" s="1"/>
      <c r="PG160" s="1"/>
      <c r="PH160" s="1"/>
      <c r="PI160" s="1"/>
      <c r="PJ160" s="1"/>
      <c r="PK160" s="1"/>
      <c r="PL160" s="1"/>
      <c r="PM160" s="1"/>
      <c r="PN160" s="1"/>
      <c r="PO160" s="1"/>
      <c r="PP160" s="1"/>
      <c r="PQ160" s="1"/>
      <c r="PR160" s="1"/>
      <c r="PS160" s="1"/>
      <c r="PT160" s="1"/>
      <c r="PU160" s="1"/>
      <c r="PV160" s="1"/>
      <c r="PW160" s="1"/>
      <c r="PX160" s="1"/>
      <c r="PY160" s="1"/>
      <c r="PZ160" s="1"/>
      <c r="QA160" s="1"/>
      <c r="QB160" s="1"/>
      <c r="QC160" s="1"/>
      <c r="QD160" s="1"/>
      <c r="QE160" s="1"/>
      <c r="QF160" s="1"/>
      <c r="QG160" s="1"/>
      <c r="QH160" s="1"/>
      <c r="QI160" s="1"/>
      <c r="QJ160" s="1"/>
      <c r="QK160" s="1"/>
      <c r="QL160" s="1"/>
      <c r="QM160" s="1"/>
      <c r="QN160" s="1"/>
      <c r="QO160" s="1"/>
    </row>
    <row r="161" spans="1:457" s="8" customFormat="1" ht="27" customHeight="1" x14ac:dyDescent="0.25">
      <c r="A161" s="90"/>
      <c r="B161" s="144"/>
      <c r="C161" s="32" t="s">
        <v>441</v>
      </c>
      <c r="D161" s="3">
        <v>1</v>
      </c>
      <c r="E161" s="178"/>
      <c r="F161" s="3">
        <v>1</v>
      </c>
      <c r="G161" s="71"/>
      <c r="H161" s="3">
        <v>1</v>
      </c>
      <c r="I161" s="71"/>
      <c r="J161" s="3">
        <v>1</v>
      </c>
      <c r="K161" s="71"/>
      <c r="L161" s="3">
        <v>1</v>
      </c>
      <c r="M161" s="71"/>
      <c r="N161" s="5">
        <v>1</v>
      </c>
      <c r="O161" s="72"/>
      <c r="P161" s="3">
        <v>0</v>
      </c>
      <c r="Q161" s="72"/>
      <c r="R161" s="3">
        <v>0</v>
      </c>
      <c r="S161" s="72"/>
      <c r="T161" s="3">
        <v>0</v>
      </c>
      <c r="U161" s="72"/>
      <c r="V161" s="3">
        <v>0</v>
      </c>
      <c r="W161" s="72"/>
      <c r="X161" s="3">
        <v>1</v>
      </c>
      <c r="Y161" s="72"/>
      <c r="Z161" s="3">
        <v>1</v>
      </c>
      <c r="AA161" s="72"/>
      <c r="AB161" s="3">
        <v>1</v>
      </c>
      <c r="AC161" s="72"/>
      <c r="AD161" s="3">
        <v>1</v>
      </c>
      <c r="AE161" s="72"/>
      <c r="AF161" s="3">
        <v>0</v>
      </c>
      <c r="AG161" s="72"/>
      <c r="AH161" s="5">
        <v>0</v>
      </c>
      <c r="AI161" s="72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  <c r="QN161" s="1"/>
      <c r="QO161" s="1"/>
    </row>
    <row r="162" spans="1:457" s="8" customFormat="1" ht="27" customHeight="1" x14ac:dyDescent="0.25">
      <c r="A162" s="90"/>
      <c r="B162" s="145"/>
      <c r="C162" s="32" t="s">
        <v>479</v>
      </c>
      <c r="D162" s="3">
        <v>0</v>
      </c>
      <c r="E162" s="179"/>
      <c r="F162" s="3">
        <v>0</v>
      </c>
      <c r="G162" s="71"/>
      <c r="H162" s="3">
        <v>0</v>
      </c>
      <c r="I162" s="71"/>
      <c r="J162" s="3">
        <v>0</v>
      </c>
      <c r="K162" s="71"/>
      <c r="L162" s="3">
        <v>0</v>
      </c>
      <c r="M162" s="71"/>
      <c r="N162" s="5">
        <v>0</v>
      </c>
      <c r="O162" s="72"/>
      <c r="P162" s="3">
        <v>1</v>
      </c>
      <c r="Q162" s="72"/>
      <c r="R162" s="3">
        <v>1</v>
      </c>
      <c r="S162" s="72"/>
      <c r="T162" s="3">
        <v>1</v>
      </c>
      <c r="U162" s="72"/>
      <c r="V162" s="3">
        <v>2</v>
      </c>
      <c r="W162" s="72"/>
      <c r="X162" s="3">
        <v>0</v>
      </c>
      <c r="Y162" s="72"/>
      <c r="Z162" s="3">
        <v>0</v>
      </c>
      <c r="AA162" s="72"/>
      <c r="AB162" s="3">
        <v>0</v>
      </c>
      <c r="AC162" s="72"/>
      <c r="AD162" s="3">
        <v>0</v>
      </c>
      <c r="AE162" s="72"/>
      <c r="AF162" s="3">
        <v>0</v>
      </c>
      <c r="AG162" s="72"/>
      <c r="AH162" s="5">
        <v>0</v>
      </c>
      <c r="AI162" s="72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  <c r="QN162" s="1"/>
      <c r="QO162" s="1"/>
    </row>
    <row r="163" spans="1:457" s="1" customFormat="1" ht="27" customHeight="1" x14ac:dyDescent="0.25">
      <c r="A163" s="90"/>
      <c r="B163" s="149" t="s">
        <v>530</v>
      </c>
      <c r="C163" s="33" t="s">
        <v>436</v>
      </c>
      <c r="D163" s="4">
        <v>0</v>
      </c>
      <c r="E163" s="180">
        <f>SUM(D163:D164)</f>
        <v>0</v>
      </c>
      <c r="F163" s="4">
        <v>0</v>
      </c>
      <c r="G163" s="73">
        <v>0</v>
      </c>
      <c r="H163" s="4">
        <v>0</v>
      </c>
      <c r="I163" s="73">
        <f>SUM(H163:H164)</f>
        <v>0</v>
      </c>
      <c r="J163" s="4">
        <v>0</v>
      </c>
      <c r="K163" s="73">
        <f>SUM(J163:J164)</f>
        <v>0</v>
      </c>
      <c r="L163" s="4">
        <v>0</v>
      </c>
      <c r="M163" s="73">
        <v>0</v>
      </c>
      <c r="N163" s="4">
        <v>0</v>
      </c>
      <c r="O163" s="73">
        <v>0</v>
      </c>
      <c r="P163" s="4">
        <v>0</v>
      </c>
      <c r="Q163" s="70">
        <v>1</v>
      </c>
      <c r="R163" s="4">
        <v>0</v>
      </c>
      <c r="S163" s="70">
        <v>1</v>
      </c>
      <c r="T163" s="4">
        <v>0</v>
      </c>
      <c r="U163" s="70">
        <f>SUM(T163:T164)</f>
        <v>1</v>
      </c>
      <c r="V163" s="4">
        <v>0</v>
      </c>
      <c r="W163" s="70">
        <v>1</v>
      </c>
      <c r="X163" s="4">
        <v>0</v>
      </c>
      <c r="Y163" s="70">
        <f>SUM(X163:X164)</f>
        <v>1</v>
      </c>
      <c r="Z163" s="4">
        <v>0</v>
      </c>
      <c r="AA163" s="70">
        <v>1</v>
      </c>
      <c r="AB163" s="4">
        <v>0</v>
      </c>
      <c r="AC163" s="70">
        <v>0</v>
      </c>
      <c r="AD163" s="4">
        <v>0</v>
      </c>
      <c r="AE163" s="70">
        <v>0</v>
      </c>
      <c r="AF163" s="4">
        <v>1</v>
      </c>
      <c r="AG163" s="70">
        <v>1</v>
      </c>
      <c r="AH163" s="6">
        <v>1</v>
      </c>
      <c r="AI163" s="70">
        <v>1</v>
      </c>
    </row>
    <row r="164" spans="1:457" s="1" customFormat="1" ht="27" customHeight="1" x14ac:dyDescent="0.25">
      <c r="A164" s="90"/>
      <c r="B164" s="150"/>
      <c r="C164" s="33" t="s">
        <v>468</v>
      </c>
      <c r="D164" s="4">
        <v>0</v>
      </c>
      <c r="E164" s="182"/>
      <c r="F164" s="4">
        <v>0</v>
      </c>
      <c r="G164" s="73"/>
      <c r="H164" s="4">
        <v>0</v>
      </c>
      <c r="I164" s="73"/>
      <c r="J164" s="4">
        <v>0</v>
      </c>
      <c r="K164" s="73"/>
      <c r="L164" s="4">
        <v>0</v>
      </c>
      <c r="M164" s="73"/>
      <c r="N164" s="4">
        <v>0</v>
      </c>
      <c r="O164" s="73"/>
      <c r="P164" s="4">
        <v>1</v>
      </c>
      <c r="Q164" s="70"/>
      <c r="R164" s="4">
        <v>1</v>
      </c>
      <c r="S164" s="70"/>
      <c r="T164" s="4">
        <v>1</v>
      </c>
      <c r="U164" s="70"/>
      <c r="V164" s="4">
        <v>1</v>
      </c>
      <c r="W164" s="70"/>
      <c r="X164" s="4">
        <v>1</v>
      </c>
      <c r="Y164" s="70"/>
      <c r="Z164" s="4">
        <v>1</v>
      </c>
      <c r="AA164" s="70"/>
      <c r="AB164" s="4">
        <v>0</v>
      </c>
      <c r="AC164" s="70"/>
      <c r="AD164" s="4">
        <v>0</v>
      </c>
      <c r="AE164" s="70"/>
      <c r="AF164" s="4">
        <v>0</v>
      </c>
      <c r="AG164" s="70"/>
      <c r="AH164" s="6">
        <v>0</v>
      </c>
      <c r="AI164" s="70"/>
    </row>
    <row r="165" spans="1:457" s="8" customFormat="1" ht="27" customHeight="1" x14ac:dyDescent="0.25">
      <c r="A165" s="90"/>
      <c r="B165" s="26" t="s">
        <v>531</v>
      </c>
      <c r="C165" s="32" t="s">
        <v>436</v>
      </c>
      <c r="D165" s="3">
        <v>0</v>
      </c>
      <c r="E165" s="60">
        <f>SUM(D165)</f>
        <v>0</v>
      </c>
      <c r="F165" s="3">
        <v>0</v>
      </c>
      <c r="G165" s="58">
        <v>0</v>
      </c>
      <c r="H165" s="3">
        <v>1</v>
      </c>
      <c r="I165" s="58">
        <f>SUM(H165)</f>
        <v>1</v>
      </c>
      <c r="J165" s="3">
        <v>0</v>
      </c>
      <c r="K165" s="58">
        <f>SUM(J165)</f>
        <v>0</v>
      </c>
      <c r="L165" s="3">
        <v>0</v>
      </c>
      <c r="M165" s="58">
        <v>0</v>
      </c>
      <c r="N165" s="3">
        <v>0</v>
      </c>
      <c r="O165" s="58">
        <v>0</v>
      </c>
      <c r="P165" s="3">
        <v>1</v>
      </c>
      <c r="Q165" s="9">
        <v>1</v>
      </c>
      <c r="R165" s="3">
        <v>1</v>
      </c>
      <c r="S165" s="9">
        <v>1</v>
      </c>
      <c r="T165" s="3">
        <v>1</v>
      </c>
      <c r="U165" s="9">
        <f>SUM(T165)</f>
        <v>1</v>
      </c>
      <c r="V165" s="3">
        <v>1</v>
      </c>
      <c r="W165" s="9">
        <v>1</v>
      </c>
      <c r="X165" s="3">
        <v>2</v>
      </c>
      <c r="Y165" s="9">
        <f>SUM(X165)</f>
        <v>2</v>
      </c>
      <c r="Z165" s="3">
        <v>2</v>
      </c>
      <c r="AA165" s="9">
        <v>2</v>
      </c>
      <c r="AB165" s="3">
        <v>2</v>
      </c>
      <c r="AC165" s="9">
        <v>2</v>
      </c>
      <c r="AD165" s="3">
        <v>2</v>
      </c>
      <c r="AE165" s="9">
        <v>2</v>
      </c>
      <c r="AF165" s="3">
        <v>1</v>
      </c>
      <c r="AG165" s="9">
        <v>1</v>
      </c>
      <c r="AH165" s="5">
        <v>1</v>
      </c>
      <c r="AI165" s="9">
        <v>1</v>
      </c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  <c r="LZ165" s="1"/>
      <c r="MA165" s="1"/>
      <c r="MB165" s="1"/>
      <c r="MC165" s="1"/>
      <c r="MD165" s="1"/>
      <c r="ME165" s="1"/>
      <c r="MF165" s="1"/>
      <c r="MG165" s="1"/>
      <c r="MH165" s="1"/>
      <c r="MI165" s="1"/>
      <c r="MJ165" s="1"/>
      <c r="MK165" s="1"/>
      <c r="ML165" s="1"/>
      <c r="MM165" s="1"/>
      <c r="MN165" s="1"/>
      <c r="MO165" s="1"/>
      <c r="MP165" s="1"/>
      <c r="MQ165" s="1"/>
      <c r="MR165" s="1"/>
      <c r="MS165" s="1"/>
      <c r="MT165" s="1"/>
      <c r="MU165" s="1"/>
      <c r="MV165" s="1"/>
      <c r="MW165" s="1"/>
      <c r="MX165" s="1"/>
      <c r="MY165" s="1"/>
      <c r="MZ165" s="1"/>
      <c r="NA165" s="1"/>
      <c r="NB165" s="1"/>
      <c r="NC165" s="1"/>
      <c r="ND165" s="1"/>
      <c r="NE165" s="1"/>
      <c r="NF165" s="1"/>
      <c r="NG165" s="1"/>
      <c r="NH165" s="1"/>
      <c r="NI165" s="1"/>
      <c r="NJ165" s="1"/>
      <c r="NK165" s="1"/>
      <c r="NL165" s="1"/>
      <c r="NM165" s="1"/>
      <c r="NN165" s="1"/>
      <c r="NO165" s="1"/>
      <c r="NP165" s="1"/>
      <c r="NQ165" s="1"/>
      <c r="NR165" s="1"/>
      <c r="NS165" s="1"/>
      <c r="NT165" s="1"/>
      <c r="NU165" s="1"/>
      <c r="NV165" s="1"/>
      <c r="NW165" s="1"/>
      <c r="NX165" s="1"/>
      <c r="NY165" s="1"/>
      <c r="NZ165" s="1"/>
      <c r="OA165" s="1"/>
      <c r="OB165" s="1"/>
      <c r="OC165" s="1"/>
      <c r="OD165" s="1"/>
      <c r="OE165" s="1"/>
      <c r="OF165" s="1"/>
      <c r="OG165" s="1"/>
      <c r="OH165" s="1"/>
      <c r="OI165" s="1"/>
      <c r="OJ165" s="1"/>
      <c r="OK165" s="1"/>
      <c r="OL165" s="1"/>
      <c r="OM165" s="1"/>
      <c r="ON165" s="1"/>
      <c r="OO165" s="1"/>
      <c r="OP165" s="1"/>
      <c r="OQ165" s="1"/>
      <c r="OR165" s="1"/>
      <c r="OS165" s="1"/>
      <c r="OT165" s="1"/>
      <c r="OU165" s="1"/>
      <c r="OV165" s="1"/>
      <c r="OW165" s="1"/>
      <c r="OX165" s="1"/>
      <c r="OY165" s="1"/>
      <c r="OZ165" s="1"/>
      <c r="PA165" s="1"/>
      <c r="PB165" s="1"/>
      <c r="PC165" s="1"/>
      <c r="PD165" s="1"/>
      <c r="PE165" s="1"/>
      <c r="PF165" s="1"/>
      <c r="PG165" s="1"/>
      <c r="PH165" s="1"/>
      <c r="PI165" s="1"/>
      <c r="PJ165" s="1"/>
      <c r="PK165" s="1"/>
      <c r="PL165" s="1"/>
      <c r="PM165" s="1"/>
      <c r="PN165" s="1"/>
      <c r="PO165" s="1"/>
      <c r="PP165" s="1"/>
      <c r="PQ165" s="1"/>
      <c r="PR165" s="1"/>
      <c r="PS165" s="1"/>
      <c r="PT165" s="1"/>
      <c r="PU165" s="1"/>
      <c r="PV165" s="1"/>
      <c r="PW165" s="1"/>
      <c r="PX165" s="1"/>
      <c r="PY165" s="1"/>
      <c r="PZ165" s="1"/>
      <c r="QA165" s="1"/>
      <c r="QB165" s="1"/>
      <c r="QC165" s="1"/>
      <c r="QD165" s="1"/>
      <c r="QE165" s="1"/>
      <c r="QF165" s="1"/>
      <c r="QG165" s="1"/>
      <c r="QH165" s="1"/>
      <c r="QI165" s="1"/>
      <c r="QJ165" s="1"/>
      <c r="QK165" s="1"/>
      <c r="QL165" s="1"/>
      <c r="QM165" s="1"/>
      <c r="QN165" s="1"/>
      <c r="QO165" s="1"/>
    </row>
    <row r="166" spans="1:457" s="1" customFormat="1" ht="27" customHeight="1" x14ac:dyDescent="0.25">
      <c r="A166" s="90"/>
      <c r="B166" s="138" t="s">
        <v>433</v>
      </c>
      <c r="C166" s="33" t="s">
        <v>437</v>
      </c>
      <c r="D166" s="4">
        <v>0</v>
      </c>
      <c r="E166" s="180">
        <f>SUM(D166:D168)</f>
        <v>3</v>
      </c>
      <c r="F166" s="4">
        <v>0</v>
      </c>
      <c r="G166" s="73">
        <f>SUM(F166:F168)</f>
        <v>3</v>
      </c>
      <c r="H166" s="4">
        <v>1</v>
      </c>
      <c r="I166" s="73">
        <f>SUM(H166:H168)</f>
        <v>3</v>
      </c>
      <c r="J166" s="4">
        <v>2</v>
      </c>
      <c r="K166" s="73">
        <f>SUM(J166:J168)</f>
        <v>4</v>
      </c>
      <c r="L166" s="4">
        <v>1</v>
      </c>
      <c r="M166" s="73">
        <f>SUM(L166:L168)</f>
        <v>5</v>
      </c>
      <c r="N166" s="6">
        <v>1</v>
      </c>
      <c r="O166" s="70">
        <v>5</v>
      </c>
      <c r="P166" s="4">
        <v>2</v>
      </c>
      <c r="Q166" s="70">
        <v>9</v>
      </c>
      <c r="R166" s="4">
        <v>2</v>
      </c>
      <c r="S166" s="70">
        <v>10</v>
      </c>
      <c r="T166" s="4">
        <v>3</v>
      </c>
      <c r="U166" s="70">
        <f>SUM(T166:T168)</f>
        <v>7</v>
      </c>
      <c r="V166" s="4">
        <v>3</v>
      </c>
      <c r="W166" s="70">
        <v>7</v>
      </c>
      <c r="X166" s="4">
        <v>2</v>
      </c>
      <c r="Y166" s="70">
        <f>SUM(X166:X168)</f>
        <v>3</v>
      </c>
      <c r="Z166" s="4">
        <v>2</v>
      </c>
      <c r="AA166" s="70">
        <v>4</v>
      </c>
      <c r="AB166" s="4">
        <v>2</v>
      </c>
      <c r="AC166" s="70">
        <v>7</v>
      </c>
      <c r="AD166" s="4">
        <v>2</v>
      </c>
      <c r="AE166" s="70">
        <v>7</v>
      </c>
      <c r="AF166" s="4">
        <v>2</v>
      </c>
      <c r="AG166" s="70">
        <v>8</v>
      </c>
      <c r="AH166" s="6">
        <v>2</v>
      </c>
      <c r="AI166" s="70">
        <v>8</v>
      </c>
    </row>
    <row r="167" spans="1:457" s="1" customFormat="1" ht="27" customHeight="1" x14ac:dyDescent="0.25">
      <c r="A167" s="90"/>
      <c r="B167" s="139"/>
      <c r="C167" s="33" t="s">
        <v>436</v>
      </c>
      <c r="D167" s="4">
        <v>2</v>
      </c>
      <c r="E167" s="181"/>
      <c r="F167" s="4">
        <v>2</v>
      </c>
      <c r="G167" s="73"/>
      <c r="H167" s="4">
        <v>1</v>
      </c>
      <c r="I167" s="73"/>
      <c r="J167" s="4">
        <v>1</v>
      </c>
      <c r="K167" s="73"/>
      <c r="L167" s="4">
        <v>4</v>
      </c>
      <c r="M167" s="73"/>
      <c r="N167" s="4">
        <v>4</v>
      </c>
      <c r="O167" s="70"/>
      <c r="P167" s="4">
        <v>7</v>
      </c>
      <c r="Q167" s="70"/>
      <c r="R167" s="4">
        <v>8</v>
      </c>
      <c r="S167" s="70"/>
      <c r="T167" s="4">
        <v>4</v>
      </c>
      <c r="U167" s="70"/>
      <c r="V167" s="4">
        <v>4</v>
      </c>
      <c r="W167" s="70"/>
      <c r="X167" s="4">
        <v>1</v>
      </c>
      <c r="Y167" s="70"/>
      <c r="Z167" s="4">
        <v>2</v>
      </c>
      <c r="AA167" s="70"/>
      <c r="AB167" s="4">
        <v>4</v>
      </c>
      <c r="AC167" s="70"/>
      <c r="AD167" s="4">
        <v>4</v>
      </c>
      <c r="AE167" s="70"/>
      <c r="AF167" s="4">
        <v>5</v>
      </c>
      <c r="AG167" s="70"/>
      <c r="AH167" s="6">
        <v>5</v>
      </c>
      <c r="AI167" s="70"/>
    </row>
    <row r="168" spans="1:457" s="1" customFormat="1" ht="27" customHeight="1" x14ac:dyDescent="0.25">
      <c r="A168" s="90"/>
      <c r="B168" s="140"/>
      <c r="C168" s="33" t="s">
        <v>468</v>
      </c>
      <c r="D168" s="4">
        <v>1</v>
      </c>
      <c r="E168" s="182"/>
      <c r="F168" s="4">
        <v>1</v>
      </c>
      <c r="G168" s="73"/>
      <c r="H168" s="4">
        <v>1</v>
      </c>
      <c r="I168" s="73"/>
      <c r="J168" s="4">
        <v>1</v>
      </c>
      <c r="K168" s="73"/>
      <c r="L168" s="4">
        <v>0</v>
      </c>
      <c r="M168" s="73"/>
      <c r="N168" s="6">
        <v>0</v>
      </c>
      <c r="O168" s="70"/>
      <c r="P168" s="4">
        <v>0</v>
      </c>
      <c r="Q168" s="70"/>
      <c r="R168" s="4">
        <v>0</v>
      </c>
      <c r="S168" s="70"/>
      <c r="T168" s="4">
        <v>0</v>
      </c>
      <c r="U168" s="70"/>
      <c r="V168" s="4">
        <v>0</v>
      </c>
      <c r="W168" s="70"/>
      <c r="X168" s="4">
        <v>0</v>
      </c>
      <c r="Y168" s="70"/>
      <c r="Z168" s="4">
        <v>0</v>
      </c>
      <c r="AA168" s="70"/>
      <c r="AB168" s="4">
        <v>1</v>
      </c>
      <c r="AC168" s="70"/>
      <c r="AD168" s="4">
        <v>1</v>
      </c>
      <c r="AE168" s="70"/>
      <c r="AF168" s="4">
        <v>1</v>
      </c>
      <c r="AG168" s="70"/>
      <c r="AH168" s="6">
        <v>1</v>
      </c>
      <c r="AI168" s="70"/>
    </row>
    <row r="169" spans="1:457" s="8" customFormat="1" ht="27" customHeight="1" x14ac:dyDescent="0.25">
      <c r="A169" s="90"/>
      <c r="B169" s="143" t="s">
        <v>532</v>
      </c>
      <c r="C169" s="32" t="s">
        <v>440</v>
      </c>
      <c r="D169" s="3">
        <v>10</v>
      </c>
      <c r="E169" s="177">
        <f>SUM(D169:D171)</f>
        <v>12</v>
      </c>
      <c r="F169" s="3">
        <v>10</v>
      </c>
      <c r="G169" s="71">
        <f>SUM(F169:F171)</f>
        <v>12</v>
      </c>
      <c r="H169" s="3">
        <v>8</v>
      </c>
      <c r="I169" s="71">
        <f>SUM(H169:H171)</f>
        <v>12</v>
      </c>
      <c r="J169" s="3">
        <v>9</v>
      </c>
      <c r="K169" s="71">
        <f>SUM(J169:J171)</f>
        <v>13</v>
      </c>
      <c r="L169" s="3">
        <v>10</v>
      </c>
      <c r="M169" s="71">
        <f>SUM(L169:L171)</f>
        <v>13</v>
      </c>
      <c r="N169" s="3">
        <v>14</v>
      </c>
      <c r="O169" s="71">
        <v>17</v>
      </c>
      <c r="P169" s="3">
        <v>8</v>
      </c>
      <c r="Q169" s="72">
        <v>11</v>
      </c>
      <c r="R169" s="3">
        <v>9</v>
      </c>
      <c r="S169" s="72">
        <v>13</v>
      </c>
      <c r="T169" s="3">
        <v>6</v>
      </c>
      <c r="U169" s="72">
        <f>SUM(T169:T171)</f>
        <v>14</v>
      </c>
      <c r="V169" s="3">
        <v>6</v>
      </c>
      <c r="W169" s="72">
        <v>14</v>
      </c>
      <c r="X169" s="3">
        <v>8</v>
      </c>
      <c r="Y169" s="72">
        <f>SUM(X169:X171)</f>
        <v>15</v>
      </c>
      <c r="Z169" s="3">
        <v>8</v>
      </c>
      <c r="AA169" s="72">
        <v>14</v>
      </c>
      <c r="AB169" s="3">
        <v>8</v>
      </c>
      <c r="AC169" s="72">
        <v>12</v>
      </c>
      <c r="AD169" s="3">
        <v>8</v>
      </c>
      <c r="AE169" s="72">
        <v>14</v>
      </c>
      <c r="AF169" s="3">
        <v>8</v>
      </c>
      <c r="AG169" s="72">
        <v>14</v>
      </c>
      <c r="AH169" s="5">
        <v>8</v>
      </c>
      <c r="AI169" s="72">
        <v>14</v>
      </c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  <c r="KJ169" s="1"/>
      <c r="KK169" s="1"/>
      <c r="KL169" s="1"/>
      <c r="KM169" s="1"/>
      <c r="KN169" s="1"/>
      <c r="KO169" s="1"/>
      <c r="KP169" s="1"/>
      <c r="KQ169" s="1"/>
      <c r="KR169" s="1"/>
      <c r="KS169" s="1"/>
      <c r="KT169" s="1"/>
      <c r="KU169" s="1"/>
      <c r="KV169" s="1"/>
      <c r="KW169" s="1"/>
      <c r="KX169" s="1"/>
      <c r="KY169" s="1"/>
      <c r="KZ169" s="1"/>
      <c r="LA169" s="1"/>
      <c r="LB169" s="1"/>
      <c r="LC169" s="1"/>
      <c r="LD169" s="1"/>
      <c r="LE169" s="1"/>
      <c r="LF169" s="1"/>
      <c r="LG169" s="1"/>
      <c r="LH169" s="1"/>
      <c r="LI169" s="1"/>
      <c r="LJ169" s="1"/>
      <c r="LK169" s="1"/>
      <c r="LL169" s="1"/>
      <c r="LM169" s="1"/>
      <c r="LN169" s="1"/>
      <c r="LO169" s="1"/>
      <c r="LP169" s="1"/>
      <c r="LQ169" s="1"/>
      <c r="LR169" s="1"/>
      <c r="LS169" s="1"/>
      <c r="LT169" s="1"/>
      <c r="LU169" s="1"/>
      <c r="LV169" s="1"/>
      <c r="LW169" s="1"/>
      <c r="LX169" s="1"/>
      <c r="LY169" s="1"/>
      <c r="LZ169" s="1"/>
      <c r="MA169" s="1"/>
      <c r="MB169" s="1"/>
      <c r="MC169" s="1"/>
      <c r="MD169" s="1"/>
      <c r="ME169" s="1"/>
      <c r="MF169" s="1"/>
      <c r="MG169" s="1"/>
      <c r="MH169" s="1"/>
      <c r="MI169" s="1"/>
      <c r="MJ169" s="1"/>
      <c r="MK169" s="1"/>
      <c r="ML169" s="1"/>
      <c r="MM169" s="1"/>
      <c r="MN169" s="1"/>
      <c r="MO169" s="1"/>
      <c r="MP169" s="1"/>
      <c r="MQ169" s="1"/>
      <c r="MR169" s="1"/>
      <c r="MS169" s="1"/>
      <c r="MT169" s="1"/>
      <c r="MU169" s="1"/>
      <c r="MV169" s="1"/>
      <c r="MW169" s="1"/>
      <c r="MX169" s="1"/>
      <c r="MY169" s="1"/>
      <c r="MZ169" s="1"/>
      <c r="NA169" s="1"/>
      <c r="NB169" s="1"/>
      <c r="NC169" s="1"/>
      <c r="ND169" s="1"/>
      <c r="NE169" s="1"/>
      <c r="NF169" s="1"/>
      <c r="NG169" s="1"/>
      <c r="NH169" s="1"/>
      <c r="NI169" s="1"/>
      <c r="NJ169" s="1"/>
      <c r="NK169" s="1"/>
      <c r="NL169" s="1"/>
      <c r="NM169" s="1"/>
      <c r="NN169" s="1"/>
      <c r="NO169" s="1"/>
      <c r="NP169" s="1"/>
      <c r="NQ169" s="1"/>
      <c r="NR169" s="1"/>
      <c r="NS169" s="1"/>
      <c r="NT169" s="1"/>
      <c r="NU169" s="1"/>
      <c r="NV169" s="1"/>
      <c r="NW169" s="1"/>
      <c r="NX169" s="1"/>
      <c r="NY169" s="1"/>
      <c r="NZ169" s="1"/>
      <c r="OA169" s="1"/>
      <c r="OB169" s="1"/>
      <c r="OC169" s="1"/>
      <c r="OD169" s="1"/>
      <c r="OE169" s="1"/>
      <c r="OF169" s="1"/>
      <c r="OG169" s="1"/>
      <c r="OH169" s="1"/>
      <c r="OI169" s="1"/>
      <c r="OJ169" s="1"/>
      <c r="OK169" s="1"/>
      <c r="OL169" s="1"/>
      <c r="OM169" s="1"/>
      <c r="ON169" s="1"/>
      <c r="OO169" s="1"/>
      <c r="OP169" s="1"/>
      <c r="OQ169" s="1"/>
      <c r="OR169" s="1"/>
      <c r="OS169" s="1"/>
      <c r="OT169" s="1"/>
      <c r="OU169" s="1"/>
      <c r="OV169" s="1"/>
      <c r="OW169" s="1"/>
      <c r="OX169" s="1"/>
      <c r="OY169" s="1"/>
      <c r="OZ169" s="1"/>
      <c r="PA169" s="1"/>
      <c r="PB169" s="1"/>
      <c r="PC169" s="1"/>
      <c r="PD169" s="1"/>
      <c r="PE169" s="1"/>
      <c r="PF169" s="1"/>
      <c r="PG169" s="1"/>
      <c r="PH169" s="1"/>
      <c r="PI169" s="1"/>
      <c r="PJ169" s="1"/>
      <c r="PK169" s="1"/>
      <c r="PL169" s="1"/>
      <c r="PM169" s="1"/>
      <c r="PN169" s="1"/>
      <c r="PO169" s="1"/>
      <c r="PP169" s="1"/>
      <c r="PQ169" s="1"/>
      <c r="PR169" s="1"/>
      <c r="PS169" s="1"/>
      <c r="PT169" s="1"/>
      <c r="PU169" s="1"/>
      <c r="PV169" s="1"/>
      <c r="PW169" s="1"/>
      <c r="PX169" s="1"/>
      <c r="PY169" s="1"/>
      <c r="PZ169" s="1"/>
      <c r="QA169" s="1"/>
      <c r="QB169" s="1"/>
      <c r="QC169" s="1"/>
      <c r="QD169" s="1"/>
      <c r="QE169" s="1"/>
      <c r="QF169" s="1"/>
      <c r="QG169" s="1"/>
      <c r="QH169" s="1"/>
      <c r="QI169" s="1"/>
      <c r="QJ169" s="1"/>
      <c r="QK169" s="1"/>
      <c r="QL169" s="1"/>
      <c r="QM169" s="1"/>
      <c r="QN169" s="1"/>
      <c r="QO169" s="1"/>
    </row>
    <row r="170" spans="1:457" s="8" customFormat="1" ht="27" customHeight="1" x14ac:dyDescent="0.25">
      <c r="A170" s="90"/>
      <c r="B170" s="144"/>
      <c r="C170" s="32" t="s">
        <v>436</v>
      </c>
      <c r="D170" s="3">
        <v>1</v>
      </c>
      <c r="E170" s="178"/>
      <c r="F170" s="3">
        <v>1</v>
      </c>
      <c r="G170" s="71"/>
      <c r="H170" s="3">
        <v>2</v>
      </c>
      <c r="I170" s="71"/>
      <c r="J170" s="3">
        <v>2</v>
      </c>
      <c r="K170" s="71"/>
      <c r="L170" s="3">
        <v>2</v>
      </c>
      <c r="M170" s="71"/>
      <c r="N170" s="3">
        <v>2</v>
      </c>
      <c r="O170" s="71"/>
      <c r="P170" s="3">
        <v>2</v>
      </c>
      <c r="Q170" s="72"/>
      <c r="R170" s="3">
        <v>3</v>
      </c>
      <c r="S170" s="72"/>
      <c r="T170" s="3">
        <v>6</v>
      </c>
      <c r="U170" s="72"/>
      <c r="V170" s="3">
        <v>7</v>
      </c>
      <c r="W170" s="72"/>
      <c r="X170" s="3">
        <v>6</v>
      </c>
      <c r="Y170" s="72"/>
      <c r="Z170" s="3">
        <v>5</v>
      </c>
      <c r="AA170" s="72"/>
      <c r="AB170" s="3">
        <v>3</v>
      </c>
      <c r="AC170" s="72"/>
      <c r="AD170" s="3">
        <v>5</v>
      </c>
      <c r="AE170" s="72"/>
      <c r="AF170" s="3">
        <v>5</v>
      </c>
      <c r="AG170" s="72"/>
      <c r="AH170" s="5">
        <v>5</v>
      </c>
      <c r="AI170" s="72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  <c r="KJ170" s="1"/>
      <c r="KK170" s="1"/>
      <c r="KL170" s="1"/>
      <c r="KM170" s="1"/>
      <c r="KN170" s="1"/>
      <c r="KO170" s="1"/>
      <c r="KP170" s="1"/>
      <c r="KQ170" s="1"/>
      <c r="KR170" s="1"/>
      <c r="KS170" s="1"/>
      <c r="KT170" s="1"/>
      <c r="KU170" s="1"/>
      <c r="KV170" s="1"/>
      <c r="KW170" s="1"/>
      <c r="KX170" s="1"/>
      <c r="KY170" s="1"/>
      <c r="KZ170" s="1"/>
      <c r="LA170" s="1"/>
      <c r="LB170" s="1"/>
      <c r="LC170" s="1"/>
      <c r="LD170" s="1"/>
      <c r="LE170" s="1"/>
      <c r="LF170" s="1"/>
      <c r="LG170" s="1"/>
      <c r="LH170" s="1"/>
      <c r="LI170" s="1"/>
      <c r="LJ170" s="1"/>
      <c r="LK170" s="1"/>
      <c r="LL170" s="1"/>
      <c r="LM170" s="1"/>
      <c r="LN170" s="1"/>
      <c r="LO170" s="1"/>
      <c r="LP170" s="1"/>
      <c r="LQ170" s="1"/>
      <c r="LR170" s="1"/>
      <c r="LS170" s="1"/>
      <c r="LT170" s="1"/>
      <c r="LU170" s="1"/>
      <c r="LV170" s="1"/>
      <c r="LW170" s="1"/>
      <c r="LX170" s="1"/>
      <c r="LY170" s="1"/>
      <c r="LZ170" s="1"/>
      <c r="MA170" s="1"/>
      <c r="MB170" s="1"/>
      <c r="MC170" s="1"/>
      <c r="MD170" s="1"/>
      <c r="ME170" s="1"/>
      <c r="MF170" s="1"/>
      <c r="MG170" s="1"/>
      <c r="MH170" s="1"/>
      <c r="MI170" s="1"/>
      <c r="MJ170" s="1"/>
      <c r="MK170" s="1"/>
      <c r="ML170" s="1"/>
      <c r="MM170" s="1"/>
      <c r="MN170" s="1"/>
      <c r="MO170" s="1"/>
      <c r="MP170" s="1"/>
      <c r="MQ170" s="1"/>
      <c r="MR170" s="1"/>
      <c r="MS170" s="1"/>
      <c r="MT170" s="1"/>
      <c r="MU170" s="1"/>
      <c r="MV170" s="1"/>
      <c r="MW170" s="1"/>
      <c r="MX170" s="1"/>
      <c r="MY170" s="1"/>
      <c r="MZ170" s="1"/>
      <c r="NA170" s="1"/>
      <c r="NB170" s="1"/>
      <c r="NC170" s="1"/>
      <c r="ND170" s="1"/>
      <c r="NE170" s="1"/>
      <c r="NF170" s="1"/>
      <c r="NG170" s="1"/>
      <c r="NH170" s="1"/>
      <c r="NI170" s="1"/>
      <c r="NJ170" s="1"/>
      <c r="NK170" s="1"/>
      <c r="NL170" s="1"/>
      <c r="NM170" s="1"/>
      <c r="NN170" s="1"/>
      <c r="NO170" s="1"/>
      <c r="NP170" s="1"/>
      <c r="NQ170" s="1"/>
      <c r="NR170" s="1"/>
      <c r="NS170" s="1"/>
      <c r="NT170" s="1"/>
      <c r="NU170" s="1"/>
      <c r="NV170" s="1"/>
      <c r="NW170" s="1"/>
      <c r="NX170" s="1"/>
      <c r="NY170" s="1"/>
      <c r="NZ170" s="1"/>
      <c r="OA170" s="1"/>
      <c r="OB170" s="1"/>
      <c r="OC170" s="1"/>
      <c r="OD170" s="1"/>
      <c r="OE170" s="1"/>
      <c r="OF170" s="1"/>
      <c r="OG170" s="1"/>
      <c r="OH170" s="1"/>
      <c r="OI170" s="1"/>
      <c r="OJ170" s="1"/>
      <c r="OK170" s="1"/>
      <c r="OL170" s="1"/>
      <c r="OM170" s="1"/>
      <c r="ON170" s="1"/>
      <c r="OO170" s="1"/>
      <c r="OP170" s="1"/>
      <c r="OQ170" s="1"/>
      <c r="OR170" s="1"/>
      <c r="OS170" s="1"/>
      <c r="OT170" s="1"/>
      <c r="OU170" s="1"/>
      <c r="OV170" s="1"/>
      <c r="OW170" s="1"/>
      <c r="OX170" s="1"/>
      <c r="OY170" s="1"/>
      <c r="OZ170" s="1"/>
      <c r="PA170" s="1"/>
      <c r="PB170" s="1"/>
      <c r="PC170" s="1"/>
      <c r="PD170" s="1"/>
      <c r="PE170" s="1"/>
      <c r="PF170" s="1"/>
      <c r="PG170" s="1"/>
      <c r="PH170" s="1"/>
      <c r="PI170" s="1"/>
      <c r="PJ170" s="1"/>
      <c r="PK170" s="1"/>
      <c r="PL170" s="1"/>
      <c r="PM170" s="1"/>
      <c r="PN170" s="1"/>
      <c r="PO170" s="1"/>
      <c r="PP170" s="1"/>
      <c r="PQ170" s="1"/>
      <c r="PR170" s="1"/>
      <c r="PS170" s="1"/>
      <c r="PT170" s="1"/>
      <c r="PU170" s="1"/>
      <c r="PV170" s="1"/>
      <c r="PW170" s="1"/>
      <c r="PX170" s="1"/>
      <c r="PY170" s="1"/>
      <c r="PZ170" s="1"/>
      <c r="QA170" s="1"/>
      <c r="QB170" s="1"/>
      <c r="QC170" s="1"/>
      <c r="QD170" s="1"/>
      <c r="QE170" s="1"/>
      <c r="QF170" s="1"/>
      <c r="QG170" s="1"/>
      <c r="QH170" s="1"/>
      <c r="QI170" s="1"/>
      <c r="QJ170" s="1"/>
      <c r="QK170" s="1"/>
      <c r="QL170" s="1"/>
      <c r="QM170" s="1"/>
      <c r="QN170" s="1"/>
      <c r="QO170" s="1"/>
    </row>
    <row r="171" spans="1:457" s="8" customFormat="1" ht="27" customHeight="1" x14ac:dyDescent="0.25">
      <c r="A171" s="90"/>
      <c r="B171" s="145"/>
      <c r="C171" s="32" t="s">
        <v>468</v>
      </c>
      <c r="D171" s="3">
        <v>1</v>
      </c>
      <c r="E171" s="179"/>
      <c r="F171" s="3">
        <v>1</v>
      </c>
      <c r="G171" s="71"/>
      <c r="H171" s="3">
        <v>2</v>
      </c>
      <c r="I171" s="71"/>
      <c r="J171" s="3">
        <v>2</v>
      </c>
      <c r="K171" s="71"/>
      <c r="L171" s="3">
        <v>1</v>
      </c>
      <c r="M171" s="71"/>
      <c r="N171" s="3">
        <v>1</v>
      </c>
      <c r="O171" s="71"/>
      <c r="P171" s="3">
        <v>1</v>
      </c>
      <c r="Q171" s="72"/>
      <c r="R171" s="3">
        <v>1</v>
      </c>
      <c r="S171" s="72"/>
      <c r="T171" s="3">
        <v>2</v>
      </c>
      <c r="U171" s="72"/>
      <c r="V171" s="3">
        <v>1</v>
      </c>
      <c r="W171" s="72"/>
      <c r="X171" s="3">
        <v>1</v>
      </c>
      <c r="Y171" s="72"/>
      <c r="Z171" s="3">
        <v>1</v>
      </c>
      <c r="AA171" s="72"/>
      <c r="AB171" s="3">
        <v>1</v>
      </c>
      <c r="AC171" s="72"/>
      <c r="AD171" s="3">
        <v>1</v>
      </c>
      <c r="AE171" s="72"/>
      <c r="AF171" s="3">
        <v>1</v>
      </c>
      <c r="AG171" s="72"/>
      <c r="AH171" s="5">
        <v>1</v>
      </c>
      <c r="AI171" s="72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  <c r="KJ171" s="1"/>
      <c r="KK171" s="1"/>
      <c r="KL171" s="1"/>
      <c r="KM171" s="1"/>
      <c r="KN171" s="1"/>
      <c r="KO171" s="1"/>
      <c r="KP171" s="1"/>
      <c r="KQ171" s="1"/>
      <c r="KR171" s="1"/>
      <c r="KS171" s="1"/>
      <c r="KT171" s="1"/>
      <c r="KU171" s="1"/>
      <c r="KV171" s="1"/>
      <c r="KW171" s="1"/>
      <c r="KX171" s="1"/>
      <c r="KY171" s="1"/>
      <c r="KZ171" s="1"/>
      <c r="LA171" s="1"/>
      <c r="LB171" s="1"/>
      <c r="LC171" s="1"/>
      <c r="LD171" s="1"/>
      <c r="LE171" s="1"/>
      <c r="LF171" s="1"/>
      <c r="LG171" s="1"/>
      <c r="LH171" s="1"/>
      <c r="LI171" s="1"/>
      <c r="LJ171" s="1"/>
      <c r="LK171" s="1"/>
      <c r="LL171" s="1"/>
      <c r="LM171" s="1"/>
      <c r="LN171" s="1"/>
      <c r="LO171" s="1"/>
      <c r="LP171" s="1"/>
      <c r="LQ171" s="1"/>
      <c r="LR171" s="1"/>
      <c r="LS171" s="1"/>
      <c r="LT171" s="1"/>
      <c r="LU171" s="1"/>
      <c r="LV171" s="1"/>
      <c r="LW171" s="1"/>
      <c r="LX171" s="1"/>
      <c r="LY171" s="1"/>
      <c r="LZ171" s="1"/>
      <c r="MA171" s="1"/>
      <c r="MB171" s="1"/>
      <c r="MC171" s="1"/>
      <c r="MD171" s="1"/>
      <c r="ME171" s="1"/>
      <c r="MF171" s="1"/>
      <c r="MG171" s="1"/>
      <c r="MH171" s="1"/>
      <c r="MI171" s="1"/>
      <c r="MJ171" s="1"/>
      <c r="MK171" s="1"/>
      <c r="ML171" s="1"/>
      <c r="MM171" s="1"/>
      <c r="MN171" s="1"/>
      <c r="MO171" s="1"/>
      <c r="MP171" s="1"/>
      <c r="MQ171" s="1"/>
      <c r="MR171" s="1"/>
      <c r="MS171" s="1"/>
      <c r="MT171" s="1"/>
      <c r="MU171" s="1"/>
      <c r="MV171" s="1"/>
      <c r="MW171" s="1"/>
      <c r="MX171" s="1"/>
      <c r="MY171" s="1"/>
      <c r="MZ171" s="1"/>
      <c r="NA171" s="1"/>
      <c r="NB171" s="1"/>
      <c r="NC171" s="1"/>
      <c r="ND171" s="1"/>
      <c r="NE171" s="1"/>
      <c r="NF171" s="1"/>
      <c r="NG171" s="1"/>
      <c r="NH171" s="1"/>
      <c r="NI171" s="1"/>
      <c r="NJ171" s="1"/>
      <c r="NK171" s="1"/>
      <c r="NL171" s="1"/>
      <c r="NM171" s="1"/>
      <c r="NN171" s="1"/>
      <c r="NO171" s="1"/>
      <c r="NP171" s="1"/>
      <c r="NQ171" s="1"/>
      <c r="NR171" s="1"/>
      <c r="NS171" s="1"/>
      <c r="NT171" s="1"/>
      <c r="NU171" s="1"/>
      <c r="NV171" s="1"/>
      <c r="NW171" s="1"/>
      <c r="NX171" s="1"/>
      <c r="NY171" s="1"/>
      <c r="NZ171" s="1"/>
      <c r="OA171" s="1"/>
      <c r="OB171" s="1"/>
      <c r="OC171" s="1"/>
      <c r="OD171" s="1"/>
      <c r="OE171" s="1"/>
      <c r="OF171" s="1"/>
      <c r="OG171" s="1"/>
      <c r="OH171" s="1"/>
      <c r="OI171" s="1"/>
      <c r="OJ171" s="1"/>
      <c r="OK171" s="1"/>
      <c r="OL171" s="1"/>
      <c r="OM171" s="1"/>
      <c r="ON171" s="1"/>
      <c r="OO171" s="1"/>
      <c r="OP171" s="1"/>
      <c r="OQ171" s="1"/>
      <c r="OR171" s="1"/>
      <c r="OS171" s="1"/>
      <c r="OT171" s="1"/>
      <c r="OU171" s="1"/>
      <c r="OV171" s="1"/>
      <c r="OW171" s="1"/>
      <c r="OX171" s="1"/>
      <c r="OY171" s="1"/>
      <c r="OZ171" s="1"/>
      <c r="PA171" s="1"/>
      <c r="PB171" s="1"/>
      <c r="PC171" s="1"/>
      <c r="PD171" s="1"/>
      <c r="PE171" s="1"/>
      <c r="PF171" s="1"/>
      <c r="PG171" s="1"/>
      <c r="PH171" s="1"/>
      <c r="PI171" s="1"/>
      <c r="PJ171" s="1"/>
      <c r="PK171" s="1"/>
      <c r="PL171" s="1"/>
      <c r="PM171" s="1"/>
      <c r="PN171" s="1"/>
      <c r="PO171" s="1"/>
      <c r="PP171" s="1"/>
      <c r="PQ171" s="1"/>
      <c r="PR171" s="1"/>
      <c r="PS171" s="1"/>
      <c r="PT171" s="1"/>
      <c r="PU171" s="1"/>
      <c r="PV171" s="1"/>
      <c r="PW171" s="1"/>
      <c r="PX171" s="1"/>
      <c r="PY171" s="1"/>
      <c r="PZ171" s="1"/>
      <c r="QA171" s="1"/>
      <c r="QB171" s="1"/>
      <c r="QC171" s="1"/>
      <c r="QD171" s="1"/>
      <c r="QE171" s="1"/>
      <c r="QF171" s="1"/>
      <c r="QG171" s="1"/>
      <c r="QH171" s="1"/>
      <c r="QI171" s="1"/>
      <c r="QJ171" s="1"/>
      <c r="QK171" s="1"/>
      <c r="QL171" s="1"/>
      <c r="QM171" s="1"/>
      <c r="QN171" s="1"/>
      <c r="QO171" s="1"/>
    </row>
    <row r="172" spans="1:457" s="1" customFormat="1" ht="27" customHeight="1" x14ac:dyDescent="0.25">
      <c r="A172" s="90"/>
      <c r="B172" s="138" t="s">
        <v>533</v>
      </c>
      <c r="C172" s="33" t="s">
        <v>437</v>
      </c>
      <c r="D172" s="4">
        <v>2</v>
      </c>
      <c r="E172" s="180">
        <f>SUM(D172:D174)</f>
        <v>5</v>
      </c>
      <c r="F172" s="4">
        <v>4</v>
      </c>
      <c r="G172" s="73">
        <f>SUM(F172:F174)</f>
        <v>6</v>
      </c>
      <c r="H172" s="4">
        <v>4</v>
      </c>
      <c r="I172" s="73">
        <f>SUM(H172:H174)</f>
        <v>8</v>
      </c>
      <c r="J172" s="4">
        <v>4</v>
      </c>
      <c r="K172" s="73">
        <f>SUM(J172:J174)</f>
        <v>9</v>
      </c>
      <c r="L172" s="4">
        <v>5</v>
      </c>
      <c r="M172" s="73">
        <f>SUM(L172:L174)</f>
        <v>14</v>
      </c>
      <c r="N172" s="6">
        <v>6</v>
      </c>
      <c r="O172" s="70">
        <v>15</v>
      </c>
      <c r="P172" s="4">
        <v>5</v>
      </c>
      <c r="Q172" s="70">
        <v>16</v>
      </c>
      <c r="R172" s="4">
        <v>5</v>
      </c>
      <c r="S172" s="70">
        <v>16</v>
      </c>
      <c r="T172" s="4">
        <v>4</v>
      </c>
      <c r="U172" s="70">
        <f>SUM(T172:T174)</f>
        <v>14</v>
      </c>
      <c r="V172" s="4">
        <v>5</v>
      </c>
      <c r="W172" s="70">
        <v>16</v>
      </c>
      <c r="X172" s="4">
        <v>6</v>
      </c>
      <c r="Y172" s="70">
        <f>SUM(X172:X174)</f>
        <v>15</v>
      </c>
      <c r="Z172" s="4">
        <v>6</v>
      </c>
      <c r="AA172" s="70">
        <v>15</v>
      </c>
      <c r="AB172" s="4">
        <v>4</v>
      </c>
      <c r="AC172" s="70">
        <v>14</v>
      </c>
      <c r="AD172" s="4">
        <v>4</v>
      </c>
      <c r="AE172" s="70">
        <v>16</v>
      </c>
      <c r="AF172" s="4">
        <v>2</v>
      </c>
      <c r="AG172" s="70">
        <v>15</v>
      </c>
      <c r="AH172" s="6">
        <v>2</v>
      </c>
      <c r="AI172" s="70">
        <v>15</v>
      </c>
    </row>
    <row r="173" spans="1:457" s="1" customFormat="1" ht="27" customHeight="1" x14ac:dyDescent="0.25">
      <c r="A173" s="90"/>
      <c r="B173" s="139"/>
      <c r="C173" s="33" t="s">
        <v>436</v>
      </c>
      <c r="D173" s="4">
        <v>1</v>
      </c>
      <c r="E173" s="181"/>
      <c r="F173" s="4">
        <v>0</v>
      </c>
      <c r="G173" s="73"/>
      <c r="H173" s="4">
        <v>2</v>
      </c>
      <c r="I173" s="73"/>
      <c r="J173" s="4">
        <v>2</v>
      </c>
      <c r="K173" s="73"/>
      <c r="L173" s="4">
        <v>7</v>
      </c>
      <c r="M173" s="73"/>
      <c r="N173" s="4">
        <v>7</v>
      </c>
      <c r="O173" s="70"/>
      <c r="P173" s="4">
        <v>9</v>
      </c>
      <c r="Q173" s="70"/>
      <c r="R173" s="4">
        <v>9</v>
      </c>
      <c r="S173" s="70"/>
      <c r="T173" s="4">
        <v>7</v>
      </c>
      <c r="U173" s="70"/>
      <c r="V173" s="4">
        <v>7</v>
      </c>
      <c r="W173" s="70"/>
      <c r="X173" s="4">
        <v>5</v>
      </c>
      <c r="Y173" s="70"/>
      <c r="Z173" s="4">
        <v>5</v>
      </c>
      <c r="AA173" s="70"/>
      <c r="AB173" s="4">
        <v>7</v>
      </c>
      <c r="AC173" s="70"/>
      <c r="AD173" s="4">
        <v>9</v>
      </c>
      <c r="AE173" s="70"/>
      <c r="AF173" s="4">
        <v>10</v>
      </c>
      <c r="AG173" s="70"/>
      <c r="AH173" s="6">
        <v>10</v>
      </c>
      <c r="AI173" s="70"/>
    </row>
    <row r="174" spans="1:457" s="1" customFormat="1" ht="27" customHeight="1" x14ac:dyDescent="0.25">
      <c r="A174" s="90"/>
      <c r="B174" s="140"/>
      <c r="C174" s="33" t="s">
        <v>468</v>
      </c>
      <c r="D174" s="4">
        <v>2</v>
      </c>
      <c r="E174" s="182"/>
      <c r="F174" s="4">
        <v>2</v>
      </c>
      <c r="G174" s="73"/>
      <c r="H174" s="4">
        <v>2</v>
      </c>
      <c r="I174" s="73"/>
      <c r="J174" s="4">
        <v>3</v>
      </c>
      <c r="K174" s="73"/>
      <c r="L174" s="4">
        <v>2</v>
      </c>
      <c r="M174" s="73"/>
      <c r="N174" s="6">
        <v>2</v>
      </c>
      <c r="O174" s="70"/>
      <c r="P174" s="4">
        <v>2</v>
      </c>
      <c r="Q174" s="70"/>
      <c r="R174" s="4">
        <v>2</v>
      </c>
      <c r="S174" s="70"/>
      <c r="T174" s="4">
        <v>3</v>
      </c>
      <c r="U174" s="70"/>
      <c r="V174" s="4">
        <v>4</v>
      </c>
      <c r="W174" s="70"/>
      <c r="X174" s="4">
        <v>4</v>
      </c>
      <c r="Y174" s="70"/>
      <c r="Z174" s="4">
        <v>4</v>
      </c>
      <c r="AA174" s="70"/>
      <c r="AB174" s="4">
        <v>3</v>
      </c>
      <c r="AC174" s="70"/>
      <c r="AD174" s="4">
        <v>3</v>
      </c>
      <c r="AE174" s="70"/>
      <c r="AF174" s="4">
        <v>3</v>
      </c>
      <c r="AG174" s="70"/>
      <c r="AH174" s="6">
        <v>3</v>
      </c>
      <c r="AI174" s="70"/>
    </row>
    <row r="175" spans="1:457" s="1" customFormat="1" ht="27" customHeight="1" x14ac:dyDescent="0.25">
      <c r="A175" s="90"/>
      <c r="B175" s="143" t="s">
        <v>534</v>
      </c>
      <c r="C175" s="32" t="s">
        <v>437</v>
      </c>
      <c r="D175" s="3">
        <v>1</v>
      </c>
      <c r="E175" s="177">
        <f>SUM(D175:D177)</f>
        <v>3</v>
      </c>
      <c r="F175" s="3">
        <v>1</v>
      </c>
      <c r="G175" s="71">
        <f>SUM(F175:F177)</f>
        <v>3</v>
      </c>
      <c r="H175" s="3">
        <v>1</v>
      </c>
      <c r="I175" s="71">
        <f>SUM(H175:H177)</f>
        <v>2</v>
      </c>
      <c r="J175" s="3">
        <v>1</v>
      </c>
      <c r="K175" s="71">
        <f>SUM(J175:J177)</f>
        <v>2</v>
      </c>
      <c r="L175" s="3">
        <v>1</v>
      </c>
      <c r="M175" s="71">
        <f>SUM(L175:L177)</f>
        <v>2</v>
      </c>
      <c r="N175" s="3">
        <v>1</v>
      </c>
      <c r="O175" s="71">
        <v>3</v>
      </c>
      <c r="P175" s="3">
        <v>1</v>
      </c>
      <c r="Q175" s="72">
        <v>3</v>
      </c>
      <c r="R175" s="3">
        <v>1</v>
      </c>
      <c r="S175" s="72">
        <v>4</v>
      </c>
      <c r="T175" s="3">
        <v>0</v>
      </c>
      <c r="U175" s="72">
        <f>SUM(T176:T177)</f>
        <v>2</v>
      </c>
      <c r="V175" s="3">
        <v>0</v>
      </c>
      <c r="W175" s="72">
        <v>2</v>
      </c>
      <c r="X175" s="3">
        <v>0</v>
      </c>
      <c r="Y175" s="72">
        <f>SUM(X176:X177)</f>
        <v>1</v>
      </c>
      <c r="Z175" s="3">
        <v>0</v>
      </c>
      <c r="AA175" s="72">
        <v>2</v>
      </c>
      <c r="AB175" s="3">
        <v>0</v>
      </c>
      <c r="AC175" s="72">
        <v>1</v>
      </c>
      <c r="AD175" s="3">
        <v>0</v>
      </c>
      <c r="AE175" s="72">
        <v>1</v>
      </c>
      <c r="AF175" s="3">
        <v>0</v>
      </c>
      <c r="AG175" s="72">
        <v>1</v>
      </c>
      <c r="AH175" s="5">
        <v>0</v>
      </c>
      <c r="AI175" s="72">
        <v>1</v>
      </c>
    </row>
    <row r="176" spans="1:457" s="8" customFormat="1" ht="27" customHeight="1" x14ac:dyDescent="0.25">
      <c r="A176" s="90"/>
      <c r="B176" s="144"/>
      <c r="C176" s="32" t="s">
        <v>441</v>
      </c>
      <c r="D176" s="3">
        <v>1</v>
      </c>
      <c r="E176" s="178"/>
      <c r="F176" s="3">
        <v>1</v>
      </c>
      <c r="G176" s="71"/>
      <c r="H176" s="3">
        <v>0</v>
      </c>
      <c r="I176" s="71"/>
      <c r="J176" s="3">
        <v>0</v>
      </c>
      <c r="K176" s="71"/>
      <c r="L176" s="3">
        <v>0</v>
      </c>
      <c r="M176" s="71"/>
      <c r="N176" s="5">
        <v>2</v>
      </c>
      <c r="O176" s="71"/>
      <c r="P176" s="3">
        <v>1</v>
      </c>
      <c r="Q176" s="72"/>
      <c r="R176" s="3">
        <v>2</v>
      </c>
      <c r="S176" s="72"/>
      <c r="T176" s="3">
        <v>2</v>
      </c>
      <c r="U176" s="72"/>
      <c r="V176" s="3">
        <v>2</v>
      </c>
      <c r="W176" s="72"/>
      <c r="X176" s="3">
        <v>1</v>
      </c>
      <c r="Y176" s="72"/>
      <c r="Z176" s="3">
        <v>1</v>
      </c>
      <c r="AA176" s="72"/>
      <c r="AB176" s="3">
        <v>0</v>
      </c>
      <c r="AC176" s="72"/>
      <c r="AD176" s="3">
        <v>0</v>
      </c>
      <c r="AE176" s="72"/>
      <c r="AF176" s="3">
        <v>0</v>
      </c>
      <c r="AG176" s="72"/>
      <c r="AH176" s="5">
        <v>0</v>
      </c>
      <c r="AI176" s="72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  <c r="KJ176" s="1"/>
      <c r="KK176" s="1"/>
      <c r="KL176" s="1"/>
      <c r="KM176" s="1"/>
      <c r="KN176" s="1"/>
      <c r="KO176" s="1"/>
      <c r="KP176" s="1"/>
      <c r="KQ176" s="1"/>
      <c r="KR176" s="1"/>
      <c r="KS176" s="1"/>
      <c r="KT176" s="1"/>
      <c r="KU176" s="1"/>
      <c r="KV176" s="1"/>
      <c r="KW176" s="1"/>
      <c r="KX176" s="1"/>
      <c r="KY176" s="1"/>
      <c r="KZ176" s="1"/>
      <c r="LA176" s="1"/>
      <c r="LB176" s="1"/>
      <c r="LC176" s="1"/>
      <c r="LD176" s="1"/>
      <c r="LE176" s="1"/>
      <c r="LF176" s="1"/>
      <c r="LG176" s="1"/>
      <c r="LH176" s="1"/>
      <c r="LI176" s="1"/>
      <c r="LJ176" s="1"/>
      <c r="LK176" s="1"/>
      <c r="LL176" s="1"/>
      <c r="LM176" s="1"/>
      <c r="LN176" s="1"/>
      <c r="LO176" s="1"/>
      <c r="LP176" s="1"/>
      <c r="LQ176" s="1"/>
      <c r="LR176" s="1"/>
      <c r="LS176" s="1"/>
      <c r="LT176" s="1"/>
      <c r="LU176" s="1"/>
      <c r="LV176" s="1"/>
      <c r="LW176" s="1"/>
      <c r="LX176" s="1"/>
      <c r="LY176" s="1"/>
      <c r="LZ176" s="1"/>
      <c r="MA176" s="1"/>
      <c r="MB176" s="1"/>
      <c r="MC176" s="1"/>
      <c r="MD176" s="1"/>
      <c r="ME176" s="1"/>
      <c r="MF176" s="1"/>
      <c r="MG176" s="1"/>
      <c r="MH176" s="1"/>
      <c r="MI176" s="1"/>
      <c r="MJ176" s="1"/>
      <c r="MK176" s="1"/>
      <c r="ML176" s="1"/>
      <c r="MM176" s="1"/>
      <c r="MN176" s="1"/>
      <c r="MO176" s="1"/>
      <c r="MP176" s="1"/>
      <c r="MQ176" s="1"/>
      <c r="MR176" s="1"/>
      <c r="MS176" s="1"/>
      <c r="MT176" s="1"/>
      <c r="MU176" s="1"/>
      <c r="MV176" s="1"/>
      <c r="MW176" s="1"/>
      <c r="MX176" s="1"/>
      <c r="MY176" s="1"/>
      <c r="MZ176" s="1"/>
      <c r="NA176" s="1"/>
      <c r="NB176" s="1"/>
      <c r="NC176" s="1"/>
      <c r="ND176" s="1"/>
      <c r="NE176" s="1"/>
      <c r="NF176" s="1"/>
      <c r="NG176" s="1"/>
      <c r="NH176" s="1"/>
      <c r="NI176" s="1"/>
      <c r="NJ176" s="1"/>
      <c r="NK176" s="1"/>
      <c r="NL176" s="1"/>
      <c r="NM176" s="1"/>
      <c r="NN176" s="1"/>
      <c r="NO176" s="1"/>
      <c r="NP176" s="1"/>
      <c r="NQ176" s="1"/>
      <c r="NR176" s="1"/>
      <c r="NS176" s="1"/>
      <c r="NT176" s="1"/>
      <c r="NU176" s="1"/>
      <c r="NV176" s="1"/>
      <c r="NW176" s="1"/>
      <c r="NX176" s="1"/>
      <c r="NY176" s="1"/>
      <c r="NZ176" s="1"/>
      <c r="OA176" s="1"/>
      <c r="OB176" s="1"/>
      <c r="OC176" s="1"/>
      <c r="OD176" s="1"/>
      <c r="OE176" s="1"/>
      <c r="OF176" s="1"/>
      <c r="OG176" s="1"/>
      <c r="OH176" s="1"/>
      <c r="OI176" s="1"/>
      <c r="OJ176" s="1"/>
      <c r="OK176" s="1"/>
      <c r="OL176" s="1"/>
      <c r="OM176" s="1"/>
      <c r="ON176" s="1"/>
      <c r="OO176" s="1"/>
      <c r="OP176" s="1"/>
      <c r="OQ176" s="1"/>
      <c r="OR176" s="1"/>
      <c r="OS176" s="1"/>
      <c r="OT176" s="1"/>
      <c r="OU176" s="1"/>
      <c r="OV176" s="1"/>
      <c r="OW176" s="1"/>
      <c r="OX176" s="1"/>
      <c r="OY176" s="1"/>
      <c r="OZ176" s="1"/>
      <c r="PA176" s="1"/>
      <c r="PB176" s="1"/>
      <c r="PC176" s="1"/>
      <c r="PD176" s="1"/>
      <c r="PE176" s="1"/>
      <c r="PF176" s="1"/>
      <c r="PG176" s="1"/>
      <c r="PH176" s="1"/>
      <c r="PI176" s="1"/>
      <c r="PJ176" s="1"/>
      <c r="PK176" s="1"/>
      <c r="PL176" s="1"/>
      <c r="PM176" s="1"/>
      <c r="PN176" s="1"/>
      <c r="PO176" s="1"/>
      <c r="PP176" s="1"/>
      <c r="PQ176" s="1"/>
      <c r="PR176" s="1"/>
      <c r="PS176" s="1"/>
      <c r="PT176" s="1"/>
      <c r="PU176" s="1"/>
      <c r="PV176" s="1"/>
      <c r="PW176" s="1"/>
      <c r="PX176" s="1"/>
      <c r="PY176" s="1"/>
      <c r="PZ176" s="1"/>
      <c r="QA176" s="1"/>
      <c r="QB176" s="1"/>
      <c r="QC176" s="1"/>
      <c r="QD176" s="1"/>
      <c r="QE176" s="1"/>
      <c r="QF176" s="1"/>
      <c r="QG176" s="1"/>
      <c r="QH176" s="1"/>
      <c r="QI176" s="1"/>
      <c r="QJ176" s="1"/>
      <c r="QK176" s="1"/>
      <c r="QL176" s="1"/>
      <c r="QM176" s="1"/>
      <c r="QN176" s="1"/>
      <c r="QO176" s="1"/>
    </row>
    <row r="177" spans="1:457" s="8" customFormat="1" ht="27" customHeight="1" x14ac:dyDescent="0.25">
      <c r="A177" s="90"/>
      <c r="B177" s="145"/>
      <c r="C177" s="32" t="s">
        <v>468</v>
      </c>
      <c r="D177" s="3">
        <v>1</v>
      </c>
      <c r="E177" s="179"/>
      <c r="F177" s="3">
        <v>1</v>
      </c>
      <c r="G177" s="71"/>
      <c r="H177" s="3">
        <v>1</v>
      </c>
      <c r="I177" s="71"/>
      <c r="J177" s="3">
        <v>1</v>
      </c>
      <c r="K177" s="71"/>
      <c r="L177" s="3">
        <v>1</v>
      </c>
      <c r="M177" s="71"/>
      <c r="N177" s="5">
        <v>0</v>
      </c>
      <c r="O177" s="71"/>
      <c r="P177" s="3">
        <v>1</v>
      </c>
      <c r="Q177" s="72"/>
      <c r="R177" s="3">
        <v>1</v>
      </c>
      <c r="S177" s="72"/>
      <c r="T177" s="3">
        <v>0</v>
      </c>
      <c r="U177" s="72"/>
      <c r="V177" s="3">
        <v>0</v>
      </c>
      <c r="W177" s="72"/>
      <c r="X177" s="3">
        <v>0</v>
      </c>
      <c r="Y177" s="72"/>
      <c r="Z177" s="3">
        <v>1</v>
      </c>
      <c r="AA177" s="72"/>
      <c r="AB177" s="3">
        <v>1</v>
      </c>
      <c r="AC177" s="72"/>
      <c r="AD177" s="3">
        <v>1</v>
      </c>
      <c r="AE177" s="72"/>
      <c r="AF177" s="3">
        <v>1</v>
      </c>
      <c r="AG177" s="72"/>
      <c r="AH177" s="5">
        <v>1</v>
      </c>
      <c r="AI177" s="72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  <c r="KJ177" s="1"/>
      <c r="KK177" s="1"/>
      <c r="KL177" s="1"/>
      <c r="KM177" s="1"/>
      <c r="KN177" s="1"/>
      <c r="KO177" s="1"/>
      <c r="KP177" s="1"/>
      <c r="KQ177" s="1"/>
      <c r="KR177" s="1"/>
      <c r="KS177" s="1"/>
      <c r="KT177" s="1"/>
      <c r="KU177" s="1"/>
      <c r="KV177" s="1"/>
      <c r="KW177" s="1"/>
      <c r="KX177" s="1"/>
      <c r="KY177" s="1"/>
      <c r="KZ177" s="1"/>
      <c r="LA177" s="1"/>
      <c r="LB177" s="1"/>
      <c r="LC177" s="1"/>
      <c r="LD177" s="1"/>
      <c r="LE177" s="1"/>
      <c r="LF177" s="1"/>
      <c r="LG177" s="1"/>
      <c r="LH177" s="1"/>
      <c r="LI177" s="1"/>
      <c r="LJ177" s="1"/>
      <c r="LK177" s="1"/>
      <c r="LL177" s="1"/>
      <c r="LM177" s="1"/>
      <c r="LN177" s="1"/>
      <c r="LO177" s="1"/>
      <c r="LP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  <c r="MB177" s="1"/>
      <c r="MC177" s="1"/>
      <c r="MD177" s="1"/>
      <c r="ME177" s="1"/>
      <c r="MF177" s="1"/>
      <c r="MG177" s="1"/>
      <c r="MH177" s="1"/>
      <c r="MI177" s="1"/>
      <c r="MJ177" s="1"/>
      <c r="MK177" s="1"/>
      <c r="ML177" s="1"/>
      <c r="MM177" s="1"/>
      <c r="MN177" s="1"/>
      <c r="MO177" s="1"/>
      <c r="MP177" s="1"/>
      <c r="MQ177" s="1"/>
      <c r="MR177" s="1"/>
      <c r="MS177" s="1"/>
      <c r="MT177" s="1"/>
      <c r="MU177" s="1"/>
      <c r="MV177" s="1"/>
      <c r="MW177" s="1"/>
      <c r="MX177" s="1"/>
      <c r="MY177" s="1"/>
      <c r="MZ177" s="1"/>
      <c r="NA177" s="1"/>
      <c r="NB177" s="1"/>
      <c r="NC177" s="1"/>
      <c r="ND177" s="1"/>
      <c r="NE177" s="1"/>
      <c r="NF177" s="1"/>
      <c r="NG177" s="1"/>
      <c r="NH177" s="1"/>
      <c r="NI177" s="1"/>
      <c r="NJ177" s="1"/>
      <c r="NK177" s="1"/>
      <c r="NL177" s="1"/>
      <c r="NM177" s="1"/>
      <c r="NN177" s="1"/>
      <c r="NO177" s="1"/>
      <c r="NP177" s="1"/>
      <c r="NQ177" s="1"/>
      <c r="NR177" s="1"/>
      <c r="NS177" s="1"/>
      <c r="NT177" s="1"/>
      <c r="NU177" s="1"/>
      <c r="NV177" s="1"/>
      <c r="NW177" s="1"/>
      <c r="NX177" s="1"/>
      <c r="NY177" s="1"/>
      <c r="NZ177" s="1"/>
      <c r="OA177" s="1"/>
      <c r="OB177" s="1"/>
      <c r="OC177" s="1"/>
      <c r="OD177" s="1"/>
      <c r="OE177" s="1"/>
      <c r="OF177" s="1"/>
      <c r="OG177" s="1"/>
      <c r="OH177" s="1"/>
      <c r="OI177" s="1"/>
      <c r="OJ177" s="1"/>
      <c r="OK177" s="1"/>
      <c r="OL177" s="1"/>
      <c r="OM177" s="1"/>
      <c r="ON177" s="1"/>
      <c r="OO177" s="1"/>
      <c r="OP177" s="1"/>
      <c r="OQ177" s="1"/>
      <c r="OR177" s="1"/>
      <c r="OS177" s="1"/>
      <c r="OT177" s="1"/>
      <c r="OU177" s="1"/>
      <c r="OV177" s="1"/>
      <c r="OW177" s="1"/>
      <c r="OX177" s="1"/>
      <c r="OY177" s="1"/>
      <c r="OZ177" s="1"/>
      <c r="PA177" s="1"/>
      <c r="PB177" s="1"/>
      <c r="PC177" s="1"/>
      <c r="PD177" s="1"/>
      <c r="PE177" s="1"/>
      <c r="PF177" s="1"/>
      <c r="PG177" s="1"/>
      <c r="PH177" s="1"/>
      <c r="PI177" s="1"/>
      <c r="PJ177" s="1"/>
      <c r="PK177" s="1"/>
      <c r="PL177" s="1"/>
      <c r="PM177" s="1"/>
      <c r="PN177" s="1"/>
      <c r="PO177" s="1"/>
      <c r="PP177" s="1"/>
      <c r="PQ177" s="1"/>
      <c r="PR177" s="1"/>
      <c r="PS177" s="1"/>
      <c r="PT177" s="1"/>
      <c r="PU177" s="1"/>
      <c r="PV177" s="1"/>
      <c r="PW177" s="1"/>
      <c r="PX177" s="1"/>
      <c r="PY177" s="1"/>
      <c r="PZ177" s="1"/>
      <c r="QA177" s="1"/>
      <c r="QB177" s="1"/>
      <c r="QC177" s="1"/>
      <c r="QD177" s="1"/>
      <c r="QE177" s="1"/>
      <c r="QF177" s="1"/>
      <c r="QG177" s="1"/>
      <c r="QH177" s="1"/>
      <c r="QI177" s="1"/>
      <c r="QJ177" s="1"/>
      <c r="QK177" s="1"/>
      <c r="QL177" s="1"/>
      <c r="QM177" s="1"/>
      <c r="QN177" s="1"/>
      <c r="QO177" s="1"/>
    </row>
    <row r="178" spans="1:457" s="1" customFormat="1" ht="27" customHeight="1" x14ac:dyDescent="0.25">
      <c r="A178" s="90"/>
      <c r="B178" s="149" t="s">
        <v>535</v>
      </c>
      <c r="C178" s="33" t="s">
        <v>439</v>
      </c>
      <c r="D178" s="4">
        <v>1</v>
      </c>
      <c r="E178" s="180">
        <f>SUM(D178:D179)</f>
        <v>1</v>
      </c>
      <c r="F178" s="4">
        <v>1</v>
      </c>
      <c r="G178" s="73">
        <f>SUM(F178:F179)</f>
        <v>1</v>
      </c>
      <c r="H178" s="4">
        <v>2</v>
      </c>
      <c r="I178" s="73">
        <f>SUM(H178:H179)</f>
        <v>3</v>
      </c>
      <c r="J178" s="4">
        <v>2</v>
      </c>
      <c r="K178" s="73">
        <f>SUM(J178:J179)</f>
        <v>3</v>
      </c>
      <c r="L178" s="4">
        <v>2</v>
      </c>
      <c r="M178" s="73">
        <f>SUM(L178:L179)</f>
        <v>3</v>
      </c>
      <c r="N178" s="6">
        <v>2</v>
      </c>
      <c r="O178" s="70">
        <v>3</v>
      </c>
      <c r="P178" s="4">
        <v>1</v>
      </c>
      <c r="Q178" s="70">
        <v>2</v>
      </c>
      <c r="R178" s="4">
        <v>1</v>
      </c>
      <c r="S178" s="70">
        <v>2</v>
      </c>
      <c r="T178" s="4">
        <v>1</v>
      </c>
      <c r="U178" s="70">
        <f>SUM(T178:T179)</f>
        <v>3</v>
      </c>
      <c r="V178" s="4">
        <v>1</v>
      </c>
      <c r="W178" s="70">
        <v>3</v>
      </c>
      <c r="X178" s="4">
        <v>1</v>
      </c>
      <c r="Y178" s="70">
        <f>SUM(X178:X179)</f>
        <v>2</v>
      </c>
      <c r="Z178" s="4">
        <v>1</v>
      </c>
      <c r="AA178" s="70">
        <v>3</v>
      </c>
      <c r="AB178" s="4">
        <v>1</v>
      </c>
      <c r="AC178" s="70">
        <v>3</v>
      </c>
      <c r="AD178" s="4">
        <v>1</v>
      </c>
      <c r="AE178" s="70">
        <v>4</v>
      </c>
      <c r="AF178" s="4">
        <v>0</v>
      </c>
      <c r="AG178" s="70">
        <v>6</v>
      </c>
      <c r="AH178" s="6">
        <v>0</v>
      </c>
      <c r="AI178" s="70">
        <v>7</v>
      </c>
    </row>
    <row r="179" spans="1:457" s="1" customFormat="1" ht="27" customHeight="1" x14ac:dyDescent="0.25">
      <c r="A179" s="90"/>
      <c r="B179" s="150"/>
      <c r="C179" s="33" t="s">
        <v>436</v>
      </c>
      <c r="D179" s="4">
        <v>0</v>
      </c>
      <c r="E179" s="182"/>
      <c r="F179" s="4">
        <v>0</v>
      </c>
      <c r="G179" s="73"/>
      <c r="H179" s="4">
        <v>1</v>
      </c>
      <c r="I179" s="73"/>
      <c r="J179" s="4">
        <v>1</v>
      </c>
      <c r="K179" s="73"/>
      <c r="L179" s="4">
        <v>1</v>
      </c>
      <c r="M179" s="73"/>
      <c r="N179" s="4">
        <v>1</v>
      </c>
      <c r="O179" s="70"/>
      <c r="P179" s="4">
        <v>1</v>
      </c>
      <c r="Q179" s="70"/>
      <c r="R179" s="4">
        <v>1</v>
      </c>
      <c r="S179" s="70"/>
      <c r="T179" s="4">
        <v>2</v>
      </c>
      <c r="U179" s="70"/>
      <c r="V179" s="4">
        <v>2</v>
      </c>
      <c r="W179" s="70"/>
      <c r="X179" s="4">
        <v>1</v>
      </c>
      <c r="Y179" s="70"/>
      <c r="Z179" s="4">
        <v>2</v>
      </c>
      <c r="AA179" s="70"/>
      <c r="AB179" s="4">
        <v>2</v>
      </c>
      <c r="AC179" s="70"/>
      <c r="AD179" s="4">
        <v>3</v>
      </c>
      <c r="AE179" s="70"/>
      <c r="AF179" s="4">
        <v>6</v>
      </c>
      <c r="AG179" s="70"/>
      <c r="AH179" s="6">
        <v>7</v>
      </c>
      <c r="AI179" s="70"/>
    </row>
    <row r="180" spans="1:457" s="8" customFormat="1" ht="27" customHeight="1" x14ac:dyDescent="0.25">
      <c r="A180" s="90"/>
      <c r="B180" s="23" t="s">
        <v>434</v>
      </c>
      <c r="C180" s="32" t="s">
        <v>440</v>
      </c>
      <c r="D180" s="3">
        <v>0</v>
      </c>
      <c r="E180" s="60">
        <f>SUM(D180)</f>
        <v>0</v>
      </c>
      <c r="F180" s="3">
        <v>0</v>
      </c>
      <c r="G180" s="58">
        <v>0</v>
      </c>
      <c r="H180" s="3">
        <v>0</v>
      </c>
      <c r="I180" s="58">
        <f>SUM(H180)</f>
        <v>0</v>
      </c>
      <c r="J180" s="3">
        <v>0</v>
      </c>
      <c r="K180" s="58">
        <f>SUM(J180)</f>
        <v>0</v>
      </c>
      <c r="L180" s="3">
        <v>0</v>
      </c>
      <c r="M180" s="58">
        <v>0</v>
      </c>
      <c r="N180" s="5">
        <v>0</v>
      </c>
      <c r="O180" s="9">
        <v>0</v>
      </c>
      <c r="P180" s="3">
        <v>0</v>
      </c>
      <c r="Q180" s="9">
        <v>0</v>
      </c>
      <c r="R180" s="3">
        <v>0</v>
      </c>
      <c r="S180" s="9">
        <v>0</v>
      </c>
      <c r="T180" s="3">
        <v>0</v>
      </c>
      <c r="U180" s="9">
        <f>SUM(T180)</f>
        <v>0</v>
      </c>
      <c r="V180" s="3">
        <v>0</v>
      </c>
      <c r="W180" s="9">
        <v>0</v>
      </c>
      <c r="X180" s="3">
        <v>0</v>
      </c>
      <c r="Y180" s="9">
        <v>0</v>
      </c>
      <c r="Z180" s="3">
        <v>0</v>
      </c>
      <c r="AA180" s="9">
        <v>0</v>
      </c>
      <c r="AB180" s="3">
        <v>0</v>
      </c>
      <c r="AC180" s="9">
        <v>0</v>
      </c>
      <c r="AD180" s="3">
        <v>0</v>
      </c>
      <c r="AE180" s="9">
        <v>0</v>
      </c>
      <c r="AF180" s="3">
        <v>0</v>
      </c>
      <c r="AG180" s="9">
        <v>0</v>
      </c>
      <c r="AH180" s="5">
        <v>1</v>
      </c>
      <c r="AI180" s="9">
        <v>1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"/>
      <c r="IY180" s="1"/>
      <c r="IZ180" s="1"/>
      <c r="JA180" s="1"/>
      <c r="JB180" s="1"/>
      <c r="JC180" s="1"/>
      <c r="JD180" s="1"/>
      <c r="JE180" s="1"/>
      <c r="JF180" s="1"/>
      <c r="JG180" s="1"/>
      <c r="JH180" s="1"/>
      <c r="JI180" s="1"/>
      <c r="JJ180" s="1"/>
      <c r="JK180" s="1"/>
      <c r="JL180" s="1"/>
      <c r="JM180" s="1"/>
      <c r="JN180" s="1"/>
      <c r="JO180" s="1"/>
      <c r="JP180" s="1"/>
      <c r="JQ180" s="1"/>
      <c r="JR180" s="1"/>
      <c r="JS180" s="1"/>
      <c r="JT180" s="1"/>
      <c r="JU180" s="1"/>
      <c r="JV180" s="1"/>
      <c r="JW180" s="1"/>
      <c r="JX180" s="1"/>
      <c r="JY180" s="1"/>
      <c r="JZ180" s="1"/>
      <c r="KA180" s="1"/>
      <c r="KB180" s="1"/>
      <c r="KC180" s="1"/>
      <c r="KD180" s="1"/>
      <c r="KE180" s="1"/>
      <c r="KF180" s="1"/>
      <c r="KG180" s="1"/>
      <c r="KH180" s="1"/>
      <c r="KI180" s="1"/>
      <c r="KJ180" s="1"/>
      <c r="KK180" s="1"/>
      <c r="KL180" s="1"/>
      <c r="KM180" s="1"/>
      <c r="KN180" s="1"/>
      <c r="KO180" s="1"/>
      <c r="KP180" s="1"/>
      <c r="KQ180" s="1"/>
      <c r="KR180" s="1"/>
      <c r="KS180" s="1"/>
      <c r="KT180" s="1"/>
      <c r="KU180" s="1"/>
      <c r="KV180" s="1"/>
      <c r="KW180" s="1"/>
      <c r="KX180" s="1"/>
      <c r="KY180" s="1"/>
      <c r="KZ180" s="1"/>
      <c r="LA180" s="1"/>
      <c r="LB180" s="1"/>
      <c r="LC180" s="1"/>
      <c r="LD180" s="1"/>
      <c r="LE180" s="1"/>
      <c r="LF180" s="1"/>
      <c r="LG180" s="1"/>
      <c r="LH180" s="1"/>
      <c r="LI180" s="1"/>
      <c r="LJ180" s="1"/>
      <c r="LK180" s="1"/>
      <c r="LL180" s="1"/>
      <c r="LM180" s="1"/>
      <c r="LN180" s="1"/>
      <c r="LO180" s="1"/>
      <c r="LP180" s="1"/>
      <c r="LQ180" s="1"/>
      <c r="LR180" s="1"/>
      <c r="LS180" s="1"/>
      <c r="LT180" s="1"/>
      <c r="LU180" s="1"/>
      <c r="LV180" s="1"/>
      <c r="LW180" s="1"/>
      <c r="LX180" s="1"/>
      <c r="LY180" s="1"/>
      <c r="LZ180" s="1"/>
      <c r="MA180" s="1"/>
      <c r="MB180" s="1"/>
      <c r="MC180" s="1"/>
      <c r="MD180" s="1"/>
      <c r="ME180" s="1"/>
      <c r="MF180" s="1"/>
      <c r="MG180" s="1"/>
      <c r="MH180" s="1"/>
      <c r="MI180" s="1"/>
      <c r="MJ180" s="1"/>
      <c r="MK180" s="1"/>
      <c r="ML180" s="1"/>
      <c r="MM180" s="1"/>
      <c r="MN180" s="1"/>
      <c r="MO180" s="1"/>
      <c r="MP180" s="1"/>
      <c r="MQ180" s="1"/>
      <c r="MR180" s="1"/>
      <c r="MS180" s="1"/>
      <c r="MT180" s="1"/>
      <c r="MU180" s="1"/>
      <c r="MV180" s="1"/>
      <c r="MW180" s="1"/>
      <c r="MX180" s="1"/>
      <c r="MY180" s="1"/>
      <c r="MZ180" s="1"/>
      <c r="NA180" s="1"/>
      <c r="NB180" s="1"/>
      <c r="NC180" s="1"/>
      <c r="ND180" s="1"/>
      <c r="NE180" s="1"/>
      <c r="NF180" s="1"/>
      <c r="NG180" s="1"/>
      <c r="NH180" s="1"/>
      <c r="NI180" s="1"/>
      <c r="NJ180" s="1"/>
      <c r="NK180" s="1"/>
      <c r="NL180" s="1"/>
      <c r="NM180" s="1"/>
      <c r="NN180" s="1"/>
      <c r="NO180" s="1"/>
      <c r="NP180" s="1"/>
      <c r="NQ180" s="1"/>
      <c r="NR180" s="1"/>
      <c r="NS180" s="1"/>
      <c r="NT180" s="1"/>
      <c r="NU180" s="1"/>
      <c r="NV180" s="1"/>
      <c r="NW180" s="1"/>
      <c r="NX180" s="1"/>
      <c r="NY180" s="1"/>
      <c r="NZ180" s="1"/>
      <c r="OA180" s="1"/>
      <c r="OB180" s="1"/>
      <c r="OC180" s="1"/>
      <c r="OD180" s="1"/>
      <c r="OE180" s="1"/>
      <c r="OF180" s="1"/>
      <c r="OG180" s="1"/>
      <c r="OH180" s="1"/>
      <c r="OI180" s="1"/>
      <c r="OJ180" s="1"/>
      <c r="OK180" s="1"/>
      <c r="OL180" s="1"/>
      <c r="OM180" s="1"/>
      <c r="ON180" s="1"/>
      <c r="OO180" s="1"/>
      <c r="OP180" s="1"/>
      <c r="OQ180" s="1"/>
      <c r="OR180" s="1"/>
      <c r="OS180" s="1"/>
      <c r="OT180" s="1"/>
      <c r="OU180" s="1"/>
      <c r="OV180" s="1"/>
      <c r="OW180" s="1"/>
      <c r="OX180" s="1"/>
      <c r="OY180" s="1"/>
      <c r="OZ180" s="1"/>
      <c r="PA180" s="1"/>
      <c r="PB180" s="1"/>
      <c r="PC180" s="1"/>
      <c r="PD180" s="1"/>
      <c r="PE180" s="1"/>
      <c r="PF180" s="1"/>
      <c r="PG180" s="1"/>
      <c r="PH180" s="1"/>
      <c r="PI180" s="1"/>
      <c r="PJ180" s="1"/>
      <c r="PK180" s="1"/>
      <c r="PL180" s="1"/>
      <c r="PM180" s="1"/>
      <c r="PN180" s="1"/>
      <c r="PO180" s="1"/>
      <c r="PP180" s="1"/>
      <c r="PQ180" s="1"/>
      <c r="PR180" s="1"/>
      <c r="PS180" s="1"/>
      <c r="PT180" s="1"/>
      <c r="PU180" s="1"/>
      <c r="PV180" s="1"/>
      <c r="PW180" s="1"/>
      <c r="PX180" s="1"/>
      <c r="PY180" s="1"/>
      <c r="PZ180" s="1"/>
      <c r="QA180" s="1"/>
      <c r="QB180" s="1"/>
      <c r="QC180" s="1"/>
      <c r="QD180" s="1"/>
      <c r="QE180" s="1"/>
      <c r="QF180" s="1"/>
      <c r="QG180" s="1"/>
      <c r="QH180" s="1"/>
      <c r="QI180" s="1"/>
      <c r="QJ180" s="1"/>
      <c r="QK180" s="1"/>
      <c r="QL180" s="1"/>
      <c r="QM180" s="1"/>
      <c r="QN180" s="1"/>
      <c r="QO180" s="1"/>
    </row>
    <row r="181" spans="1:457" s="1" customFormat="1" ht="27" customHeight="1" x14ac:dyDescent="0.25">
      <c r="A181" s="90"/>
      <c r="B181" s="138" t="s">
        <v>536</v>
      </c>
      <c r="C181" s="33" t="s">
        <v>437</v>
      </c>
      <c r="D181" s="4">
        <v>0</v>
      </c>
      <c r="E181" s="180">
        <f>SUM(D181:D183)</f>
        <v>5</v>
      </c>
      <c r="F181" s="4">
        <v>0</v>
      </c>
      <c r="G181" s="73">
        <f>SUM(F181:F183)</f>
        <v>6</v>
      </c>
      <c r="H181" s="4">
        <v>0</v>
      </c>
      <c r="I181" s="73">
        <f>SUM(H181:H183)</f>
        <v>6</v>
      </c>
      <c r="J181" s="4">
        <v>0</v>
      </c>
      <c r="K181" s="73">
        <f>SUM(J181:J183)</f>
        <v>6</v>
      </c>
      <c r="L181" s="4">
        <v>1</v>
      </c>
      <c r="M181" s="73">
        <f>SUM(L181:L183)</f>
        <v>6</v>
      </c>
      <c r="N181" s="6">
        <v>1</v>
      </c>
      <c r="O181" s="70">
        <v>6</v>
      </c>
      <c r="P181" s="4">
        <v>1</v>
      </c>
      <c r="Q181" s="70">
        <v>5</v>
      </c>
      <c r="R181" s="4">
        <v>1</v>
      </c>
      <c r="S181" s="70">
        <v>5</v>
      </c>
      <c r="T181" s="4">
        <v>2</v>
      </c>
      <c r="U181" s="70">
        <f>SUM(T181:T183)</f>
        <v>6</v>
      </c>
      <c r="V181" s="4">
        <v>2</v>
      </c>
      <c r="W181" s="70">
        <v>6</v>
      </c>
      <c r="X181" s="4">
        <v>2</v>
      </c>
      <c r="Y181" s="70">
        <f>SUM(X181:X183)</f>
        <v>7</v>
      </c>
      <c r="Z181" s="4">
        <v>2</v>
      </c>
      <c r="AA181" s="70">
        <v>8</v>
      </c>
      <c r="AB181" s="4">
        <v>1</v>
      </c>
      <c r="AC181" s="70">
        <v>5</v>
      </c>
      <c r="AD181" s="4">
        <v>1</v>
      </c>
      <c r="AE181" s="70">
        <v>6</v>
      </c>
      <c r="AF181" s="4">
        <v>1</v>
      </c>
      <c r="AG181" s="70">
        <v>5</v>
      </c>
      <c r="AH181" s="6">
        <v>1</v>
      </c>
      <c r="AI181" s="70">
        <v>4</v>
      </c>
    </row>
    <row r="182" spans="1:457" s="1" customFormat="1" ht="27" customHeight="1" x14ac:dyDescent="0.25">
      <c r="A182" s="90"/>
      <c r="B182" s="139"/>
      <c r="C182" s="33" t="s">
        <v>436</v>
      </c>
      <c r="D182" s="4">
        <v>4</v>
      </c>
      <c r="E182" s="181"/>
      <c r="F182" s="4">
        <v>4</v>
      </c>
      <c r="G182" s="73"/>
      <c r="H182" s="4">
        <v>4</v>
      </c>
      <c r="I182" s="73"/>
      <c r="J182" s="4">
        <v>4</v>
      </c>
      <c r="K182" s="73"/>
      <c r="L182" s="4">
        <v>4</v>
      </c>
      <c r="M182" s="73"/>
      <c r="N182" s="4">
        <v>4</v>
      </c>
      <c r="O182" s="70"/>
      <c r="P182" s="4">
        <v>3</v>
      </c>
      <c r="Q182" s="70"/>
      <c r="R182" s="4">
        <v>3</v>
      </c>
      <c r="S182" s="70"/>
      <c r="T182" s="4">
        <v>4</v>
      </c>
      <c r="U182" s="70"/>
      <c r="V182" s="4">
        <v>4</v>
      </c>
      <c r="W182" s="70"/>
      <c r="X182" s="4">
        <v>5</v>
      </c>
      <c r="Y182" s="70"/>
      <c r="Z182" s="4">
        <v>6</v>
      </c>
      <c r="AA182" s="70"/>
      <c r="AB182" s="4">
        <v>4</v>
      </c>
      <c r="AC182" s="70"/>
      <c r="AD182" s="4">
        <v>5</v>
      </c>
      <c r="AE182" s="70"/>
      <c r="AF182" s="4">
        <v>3</v>
      </c>
      <c r="AG182" s="70"/>
      <c r="AH182" s="6">
        <v>2</v>
      </c>
      <c r="AI182" s="70"/>
    </row>
    <row r="183" spans="1:457" s="1" customFormat="1" ht="27" customHeight="1" x14ac:dyDescent="0.25">
      <c r="A183" s="90"/>
      <c r="B183" s="140"/>
      <c r="C183" s="33" t="s">
        <v>468</v>
      </c>
      <c r="D183" s="4">
        <v>1</v>
      </c>
      <c r="E183" s="182"/>
      <c r="F183" s="4">
        <v>2</v>
      </c>
      <c r="G183" s="73"/>
      <c r="H183" s="4">
        <v>2</v>
      </c>
      <c r="I183" s="73"/>
      <c r="J183" s="4">
        <v>2</v>
      </c>
      <c r="K183" s="73"/>
      <c r="L183" s="4">
        <v>1</v>
      </c>
      <c r="M183" s="73"/>
      <c r="N183" s="6">
        <v>1</v>
      </c>
      <c r="O183" s="70"/>
      <c r="P183" s="4">
        <v>1</v>
      </c>
      <c r="Q183" s="70"/>
      <c r="R183" s="4">
        <v>1</v>
      </c>
      <c r="S183" s="70"/>
      <c r="T183" s="4">
        <v>0</v>
      </c>
      <c r="U183" s="70"/>
      <c r="V183" s="4">
        <v>0</v>
      </c>
      <c r="W183" s="70"/>
      <c r="X183" s="4">
        <v>0</v>
      </c>
      <c r="Y183" s="70"/>
      <c r="Z183" s="4">
        <v>0</v>
      </c>
      <c r="AA183" s="70"/>
      <c r="AB183" s="4">
        <v>0</v>
      </c>
      <c r="AC183" s="70"/>
      <c r="AD183" s="4">
        <v>0</v>
      </c>
      <c r="AE183" s="70"/>
      <c r="AF183" s="4">
        <v>1</v>
      </c>
      <c r="AG183" s="70"/>
      <c r="AH183" s="6">
        <v>1</v>
      </c>
      <c r="AI183" s="70"/>
    </row>
    <row r="184" spans="1:457" s="8" customFormat="1" ht="27" customHeight="1" x14ac:dyDescent="0.25">
      <c r="A184" s="90"/>
      <c r="B184" s="151" t="s">
        <v>537</v>
      </c>
      <c r="C184" s="32" t="s">
        <v>437</v>
      </c>
      <c r="D184" s="3">
        <v>0</v>
      </c>
      <c r="E184" s="177">
        <f>SUM(D184:D185)</f>
        <v>1</v>
      </c>
      <c r="F184" s="3">
        <v>0</v>
      </c>
      <c r="G184" s="71">
        <f>SUM(F184:F185)</f>
        <v>1</v>
      </c>
      <c r="H184" s="3">
        <v>0</v>
      </c>
      <c r="I184" s="71">
        <f>SUM(H184:H185)</f>
        <v>0</v>
      </c>
      <c r="J184" s="3">
        <v>0</v>
      </c>
      <c r="K184" s="71">
        <f>SUM(J184:J185)</f>
        <v>0</v>
      </c>
      <c r="L184" s="3">
        <v>0</v>
      </c>
      <c r="M184" s="71">
        <v>0</v>
      </c>
      <c r="N184" s="5">
        <v>0</v>
      </c>
      <c r="O184" s="72">
        <v>0</v>
      </c>
      <c r="P184" s="3">
        <v>0</v>
      </c>
      <c r="Q184" s="72">
        <v>0</v>
      </c>
      <c r="R184" s="3">
        <v>0</v>
      </c>
      <c r="S184" s="72">
        <v>0</v>
      </c>
      <c r="T184" s="3">
        <v>0</v>
      </c>
      <c r="U184" s="72">
        <f>SUM(T184:T185)</f>
        <v>1</v>
      </c>
      <c r="V184" s="3">
        <v>0</v>
      </c>
      <c r="W184" s="72">
        <v>1</v>
      </c>
      <c r="X184" s="3">
        <v>0</v>
      </c>
      <c r="Y184" s="72">
        <f>SUM(X184:X185)</f>
        <v>2</v>
      </c>
      <c r="Z184" s="3">
        <v>0</v>
      </c>
      <c r="AA184" s="72">
        <v>2</v>
      </c>
      <c r="AB184" s="3">
        <v>0</v>
      </c>
      <c r="AC184" s="72">
        <v>3</v>
      </c>
      <c r="AD184" s="3">
        <v>1</v>
      </c>
      <c r="AE184" s="72">
        <v>3</v>
      </c>
      <c r="AF184" s="3">
        <v>1</v>
      </c>
      <c r="AG184" s="72">
        <v>3</v>
      </c>
      <c r="AH184" s="5">
        <v>1</v>
      </c>
      <c r="AI184" s="72">
        <v>3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"/>
      <c r="IY184" s="1"/>
      <c r="IZ184" s="1"/>
      <c r="JA184" s="1"/>
      <c r="JB184" s="1"/>
      <c r="JC184" s="1"/>
      <c r="JD184" s="1"/>
      <c r="JE184" s="1"/>
      <c r="JF184" s="1"/>
      <c r="JG184" s="1"/>
      <c r="JH184" s="1"/>
      <c r="JI184" s="1"/>
      <c r="JJ184" s="1"/>
      <c r="JK184" s="1"/>
      <c r="JL184" s="1"/>
      <c r="JM184" s="1"/>
      <c r="JN184" s="1"/>
      <c r="JO184" s="1"/>
      <c r="JP184" s="1"/>
      <c r="JQ184" s="1"/>
      <c r="JR184" s="1"/>
      <c r="JS184" s="1"/>
      <c r="JT184" s="1"/>
      <c r="JU184" s="1"/>
      <c r="JV184" s="1"/>
      <c r="JW184" s="1"/>
      <c r="JX184" s="1"/>
      <c r="JY184" s="1"/>
      <c r="JZ184" s="1"/>
      <c r="KA184" s="1"/>
      <c r="KB184" s="1"/>
      <c r="KC184" s="1"/>
      <c r="KD184" s="1"/>
      <c r="KE184" s="1"/>
      <c r="KF184" s="1"/>
      <c r="KG184" s="1"/>
      <c r="KH184" s="1"/>
      <c r="KI184" s="1"/>
      <c r="KJ184" s="1"/>
      <c r="KK184" s="1"/>
      <c r="KL184" s="1"/>
      <c r="KM184" s="1"/>
      <c r="KN184" s="1"/>
      <c r="KO184" s="1"/>
      <c r="KP184" s="1"/>
      <c r="KQ184" s="1"/>
      <c r="KR184" s="1"/>
      <c r="KS184" s="1"/>
      <c r="KT184" s="1"/>
      <c r="KU184" s="1"/>
      <c r="KV184" s="1"/>
      <c r="KW184" s="1"/>
      <c r="KX184" s="1"/>
      <c r="KY184" s="1"/>
      <c r="KZ184" s="1"/>
      <c r="LA184" s="1"/>
      <c r="LB184" s="1"/>
      <c r="LC184" s="1"/>
      <c r="LD184" s="1"/>
      <c r="LE184" s="1"/>
      <c r="LF184" s="1"/>
      <c r="LG184" s="1"/>
      <c r="LH184" s="1"/>
      <c r="LI184" s="1"/>
      <c r="LJ184" s="1"/>
      <c r="LK184" s="1"/>
      <c r="LL184" s="1"/>
      <c r="LM184" s="1"/>
      <c r="LN184" s="1"/>
      <c r="LO184" s="1"/>
      <c r="LP184" s="1"/>
      <c r="LQ184" s="1"/>
      <c r="LR184" s="1"/>
      <c r="LS184" s="1"/>
      <c r="LT184" s="1"/>
      <c r="LU184" s="1"/>
      <c r="LV184" s="1"/>
      <c r="LW184" s="1"/>
      <c r="LX184" s="1"/>
      <c r="LY184" s="1"/>
      <c r="LZ184" s="1"/>
      <c r="MA184" s="1"/>
      <c r="MB184" s="1"/>
      <c r="MC184" s="1"/>
      <c r="MD184" s="1"/>
      <c r="ME184" s="1"/>
      <c r="MF184" s="1"/>
      <c r="MG184" s="1"/>
      <c r="MH184" s="1"/>
      <c r="MI184" s="1"/>
      <c r="MJ184" s="1"/>
      <c r="MK184" s="1"/>
      <c r="ML184" s="1"/>
      <c r="MM184" s="1"/>
      <c r="MN184" s="1"/>
      <c r="MO184" s="1"/>
      <c r="MP184" s="1"/>
      <c r="MQ184" s="1"/>
      <c r="MR184" s="1"/>
      <c r="MS184" s="1"/>
      <c r="MT184" s="1"/>
      <c r="MU184" s="1"/>
      <c r="MV184" s="1"/>
      <c r="MW184" s="1"/>
      <c r="MX184" s="1"/>
      <c r="MY184" s="1"/>
      <c r="MZ184" s="1"/>
      <c r="NA184" s="1"/>
      <c r="NB184" s="1"/>
      <c r="NC184" s="1"/>
      <c r="ND184" s="1"/>
      <c r="NE184" s="1"/>
      <c r="NF184" s="1"/>
      <c r="NG184" s="1"/>
      <c r="NH184" s="1"/>
      <c r="NI184" s="1"/>
      <c r="NJ184" s="1"/>
      <c r="NK184" s="1"/>
      <c r="NL184" s="1"/>
      <c r="NM184" s="1"/>
      <c r="NN184" s="1"/>
      <c r="NO184" s="1"/>
      <c r="NP184" s="1"/>
      <c r="NQ184" s="1"/>
      <c r="NR184" s="1"/>
      <c r="NS184" s="1"/>
      <c r="NT184" s="1"/>
      <c r="NU184" s="1"/>
      <c r="NV184" s="1"/>
      <c r="NW184" s="1"/>
      <c r="NX184" s="1"/>
      <c r="NY184" s="1"/>
      <c r="NZ184" s="1"/>
      <c r="OA184" s="1"/>
      <c r="OB184" s="1"/>
      <c r="OC184" s="1"/>
      <c r="OD184" s="1"/>
      <c r="OE184" s="1"/>
      <c r="OF184" s="1"/>
      <c r="OG184" s="1"/>
      <c r="OH184" s="1"/>
      <c r="OI184" s="1"/>
      <c r="OJ184" s="1"/>
      <c r="OK184" s="1"/>
      <c r="OL184" s="1"/>
      <c r="OM184" s="1"/>
      <c r="ON184" s="1"/>
      <c r="OO184" s="1"/>
      <c r="OP184" s="1"/>
      <c r="OQ184" s="1"/>
      <c r="OR184" s="1"/>
      <c r="OS184" s="1"/>
      <c r="OT184" s="1"/>
      <c r="OU184" s="1"/>
      <c r="OV184" s="1"/>
      <c r="OW184" s="1"/>
      <c r="OX184" s="1"/>
      <c r="OY184" s="1"/>
      <c r="OZ184" s="1"/>
      <c r="PA184" s="1"/>
      <c r="PB184" s="1"/>
      <c r="PC184" s="1"/>
      <c r="PD184" s="1"/>
      <c r="PE184" s="1"/>
      <c r="PF184" s="1"/>
      <c r="PG184" s="1"/>
      <c r="PH184" s="1"/>
      <c r="PI184" s="1"/>
      <c r="PJ184" s="1"/>
      <c r="PK184" s="1"/>
      <c r="PL184" s="1"/>
      <c r="PM184" s="1"/>
      <c r="PN184" s="1"/>
      <c r="PO184" s="1"/>
      <c r="PP184" s="1"/>
      <c r="PQ184" s="1"/>
      <c r="PR184" s="1"/>
      <c r="PS184" s="1"/>
      <c r="PT184" s="1"/>
      <c r="PU184" s="1"/>
      <c r="PV184" s="1"/>
      <c r="PW184" s="1"/>
      <c r="PX184" s="1"/>
      <c r="PY184" s="1"/>
      <c r="PZ184" s="1"/>
      <c r="QA184" s="1"/>
      <c r="QB184" s="1"/>
      <c r="QC184" s="1"/>
      <c r="QD184" s="1"/>
      <c r="QE184" s="1"/>
      <c r="QF184" s="1"/>
      <c r="QG184" s="1"/>
      <c r="QH184" s="1"/>
      <c r="QI184" s="1"/>
      <c r="QJ184" s="1"/>
      <c r="QK184" s="1"/>
      <c r="QL184" s="1"/>
      <c r="QM184" s="1"/>
      <c r="QN184" s="1"/>
      <c r="QO184" s="1"/>
    </row>
    <row r="185" spans="1:457" s="8" customFormat="1" ht="27" customHeight="1" x14ac:dyDescent="0.25">
      <c r="A185" s="90"/>
      <c r="B185" s="152"/>
      <c r="C185" s="32" t="s">
        <v>436</v>
      </c>
      <c r="D185" s="3">
        <v>1</v>
      </c>
      <c r="E185" s="179"/>
      <c r="F185" s="3">
        <v>1</v>
      </c>
      <c r="G185" s="71"/>
      <c r="H185" s="3">
        <v>0</v>
      </c>
      <c r="I185" s="71"/>
      <c r="J185" s="3">
        <v>0</v>
      </c>
      <c r="K185" s="71"/>
      <c r="L185" s="3">
        <v>0</v>
      </c>
      <c r="M185" s="71"/>
      <c r="N185" s="3">
        <v>0</v>
      </c>
      <c r="O185" s="72"/>
      <c r="P185" s="3">
        <v>0</v>
      </c>
      <c r="Q185" s="72"/>
      <c r="R185" s="3">
        <v>0</v>
      </c>
      <c r="S185" s="72"/>
      <c r="T185" s="3">
        <v>1</v>
      </c>
      <c r="U185" s="72"/>
      <c r="V185" s="3">
        <v>1</v>
      </c>
      <c r="W185" s="72"/>
      <c r="X185" s="3">
        <v>2</v>
      </c>
      <c r="Y185" s="72"/>
      <c r="Z185" s="3">
        <v>2</v>
      </c>
      <c r="AA185" s="72"/>
      <c r="AB185" s="3">
        <v>3</v>
      </c>
      <c r="AC185" s="72"/>
      <c r="AD185" s="3">
        <v>2</v>
      </c>
      <c r="AE185" s="72"/>
      <c r="AF185" s="3">
        <v>2</v>
      </c>
      <c r="AG185" s="72"/>
      <c r="AH185" s="5">
        <v>2</v>
      </c>
      <c r="AI185" s="72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"/>
      <c r="IY185" s="1"/>
      <c r="IZ185" s="1"/>
      <c r="JA185" s="1"/>
      <c r="JB185" s="1"/>
      <c r="JC185" s="1"/>
      <c r="JD185" s="1"/>
      <c r="JE185" s="1"/>
      <c r="JF185" s="1"/>
      <c r="JG185" s="1"/>
      <c r="JH185" s="1"/>
      <c r="JI185" s="1"/>
      <c r="JJ185" s="1"/>
      <c r="JK185" s="1"/>
      <c r="JL185" s="1"/>
      <c r="JM185" s="1"/>
      <c r="JN185" s="1"/>
      <c r="JO185" s="1"/>
      <c r="JP185" s="1"/>
      <c r="JQ185" s="1"/>
      <c r="JR185" s="1"/>
      <c r="JS185" s="1"/>
      <c r="JT185" s="1"/>
      <c r="JU185" s="1"/>
      <c r="JV185" s="1"/>
      <c r="JW185" s="1"/>
      <c r="JX185" s="1"/>
      <c r="JY185" s="1"/>
      <c r="JZ185" s="1"/>
      <c r="KA185" s="1"/>
      <c r="KB185" s="1"/>
      <c r="KC185" s="1"/>
      <c r="KD185" s="1"/>
      <c r="KE185" s="1"/>
      <c r="KF185" s="1"/>
      <c r="KG185" s="1"/>
      <c r="KH185" s="1"/>
      <c r="KI185" s="1"/>
      <c r="KJ185" s="1"/>
      <c r="KK185" s="1"/>
      <c r="KL185" s="1"/>
      <c r="KM185" s="1"/>
      <c r="KN185" s="1"/>
      <c r="KO185" s="1"/>
      <c r="KP185" s="1"/>
      <c r="KQ185" s="1"/>
      <c r="KR185" s="1"/>
      <c r="KS185" s="1"/>
      <c r="KT185" s="1"/>
      <c r="KU185" s="1"/>
      <c r="KV185" s="1"/>
      <c r="KW185" s="1"/>
      <c r="KX185" s="1"/>
      <c r="KY185" s="1"/>
      <c r="KZ185" s="1"/>
      <c r="LA185" s="1"/>
      <c r="LB185" s="1"/>
      <c r="LC185" s="1"/>
      <c r="LD185" s="1"/>
      <c r="LE185" s="1"/>
      <c r="LF185" s="1"/>
      <c r="LG185" s="1"/>
      <c r="LH185" s="1"/>
      <c r="LI185" s="1"/>
      <c r="LJ185" s="1"/>
      <c r="LK185" s="1"/>
      <c r="LL185" s="1"/>
      <c r="LM185" s="1"/>
      <c r="LN185" s="1"/>
      <c r="LO185" s="1"/>
      <c r="LP185" s="1"/>
      <c r="LQ185" s="1"/>
      <c r="LR185" s="1"/>
      <c r="LS185" s="1"/>
      <c r="LT185" s="1"/>
      <c r="LU185" s="1"/>
      <c r="LV185" s="1"/>
      <c r="LW185" s="1"/>
      <c r="LX185" s="1"/>
      <c r="LY185" s="1"/>
      <c r="LZ185" s="1"/>
      <c r="MA185" s="1"/>
      <c r="MB185" s="1"/>
      <c r="MC185" s="1"/>
      <c r="MD185" s="1"/>
      <c r="ME185" s="1"/>
      <c r="MF185" s="1"/>
      <c r="MG185" s="1"/>
      <c r="MH185" s="1"/>
      <c r="MI185" s="1"/>
      <c r="MJ185" s="1"/>
      <c r="MK185" s="1"/>
      <c r="ML185" s="1"/>
      <c r="MM185" s="1"/>
      <c r="MN185" s="1"/>
      <c r="MO185" s="1"/>
      <c r="MP185" s="1"/>
      <c r="MQ185" s="1"/>
      <c r="MR185" s="1"/>
      <c r="MS185" s="1"/>
      <c r="MT185" s="1"/>
      <c r="MU185" s="1"/>
      <c r="MV185" s="1"/>
      <c r="MW185" s="1"/>
      <c r="MX185" s="1"/>
      <c r="MY185" s="1"/>
      <c r="MZ185" s="1"/>
      <c r="NA185" s="1"/>
      <c r="NB185" s="1"/>
      <c r="NC185" s="1"/>
      <c r="ND185" s="1"/>
      <c r="NE185" s="1"/>
      <c r="NF185" s="1"/>
      <c r="NG185" s="1"/>
      <c r="NH185" s="1"/>
      <c r="NI185" s="1"/>
      <c r="NJ185" s="1"/>
      <c r="NK185" s="1"/>
      <c r="NL185" s="1"/>
      <c r="NM185" s="1"/>
      <c r="NN185" s="1"/>
      <c r="NO185" s="1"/>
      <c r="NP185" s="1"/>
      <c r="NQ185" s="1"/>
      <c r="NR185" s="1"/>
      <c r="NS185" s="1"/>
      <c r="NT185" s="1"/>
      <c r="NU185" s="1"/>
      <c r="NV185" s="1"/>
      <c r="NW185" s="1"/>
      <c r="NX185" s="1"/>
      <c r="NY185" s="1"/>
      <c r="NZ185" s="1"/>
      <c r="OA185" s="1"/>
      <c r="OB185" s="1"/>
      <c r="OC185" s="1"/>
      <c r="OD185" s="1"/>
      <c r="OE185" s="1"/>
      <c r="OF185" s="1"/>
      <c r="OG185" s="1"/>
      <c r="OH185" s="1"/>
      <c r="OI185" s="1"/>
      <c r="OJ185" s="1"/>
      <c r="OK185" s="1"/>
      <c r="OL185" s="1"/>
      <c r="OM185" s="1"/>
      <c r="ON185" s="1"/>
      <c r="OO185" s="1"/>
      <c r="OP185" s="1"/>
      <c r="OQ185" s="1"/>
      <c r="OR185" s="1"/>
      <c r="OS185" s="1"/>
      <c r="OT185" s="1"/>
      <c r="OU185" s="1"/>
      <c r="OV185" s="1"/>
      <c r="OW185" s="1"/>
      <c r="OX185" s="1"/>
      <c r="OY185" s="1"/>
      <c r="OZ185" s="1"/>
      <c r="PA185" s="1"/>
      <c r="PB185" s="1"/>
      <c r="PC185" s="1"/>
      <c r="PD185" s="1"/>
      <c r="PE185" s="1"/>
      <c r="PF185" s="1"/>
      <c r="PG185" s="1"/>
      <c r="PH185" s="1"/>
      <c r="PI185" s="1"/>
      <c r="PJ185" s="1"/>
      <c r="PK185" s="1"/>
      <c r="PL185" s="1"/>
      <c r="PM185" s="1"/>
      <c r="PN185" s="1"/>
      <c r="PO185" s="1"/>
      <c r="PP185" s="1"/>
      <c r="PQ185" s="1"/>
      <c r="PR185" s="1"/>
      <c r="PS185" s="1"/>
      <c r="PT185" s="1"/>
      <c r="PU185" s="1"/>
      <c r="PV185" s="1"/>
      <c r="PW185" s="1"/>
      <c r="PX185" s="1"/>
      <c r="PY185" s="1"/>
      <c r="PZ185" s="1"/>
      <c r="QA185" s="1"/>
      <c r="QB185" s="1"/>
      <c r="QC185" s="1"/>
      <c r="QD185" s="1"/>
      <c r="QE185" s="1"/>
      <c r="QF185" s="1"/>
      <c r="QG185" s="1"/>
      <c r="QH185" s="1"/>
      <c r="QI185" s="1"/>
      <c r="QJ185" s="1"/>
      <c r="QK185" s="1"/>
      <c r="QL185" s="1"/>
      <c r="QM185" s="1"/>
      <c r="QN185" s="1"/>
      <c r="QO185" s="1"/>
    </row>
    <row r="186" spans="1:457" s="1" customFormat="1" ht="27" customHeight="1" x14ac:dyDescent="0.25">
      <c r="A186" s="90"/>
      <c r="B186" s="153" t="s">
        <v>538</v>
      </c>
      <c r="C186" s="33" t="s">
        <v>437</v>
      </c>
      <c r="D186" s="4">
        <v>1</v>
      </c>
      <c r="E186" s="180">
        <f>SUM(D186:D189)</f>
        <v>24</v>
      </c>
      <c r="F186" s="4">
        <v>1</v>
      </c>
      <c r="G186" s="73">
        <f>SUM(F186:F189)</f>
        <v>24</v>
      </c>
      <c r="H186" s="4">
        <v>0</v>
      </c>
      <c r="I186" s="73">
        <f>SUM(H186:H189)</f>
        <v>16</v>
      </c>
      <c r="J186" s="4">
        <v>0</v>
      </c>
      <c r="K186" s="73">
        <f>SUM(J186:J189)</f>
        <v>19</v>
      </c>
      <c r="L186" s="4">
        <v>0</v>
      </c>
      <c r="M186" s="73">
        <f>SUM(L186:L189)</f>
        <v>18</v>
      </c>
      <c r="N186" s="6">
        <v>0</v>
      </c>
      <c r="O186" s="70">
        <v>18</v>
      </c>
      <c r="P186" s="4">
        <v>0</v>
      </c>
      <c r="Q186" s="70">
        <v>20</v>
      </c>
      <c r="R186" s="4">
        <v>0</v>
      </c>
      <c r="S186" s="70">
        <v>23</v>
      </c>
      <c r="T186" s="4">
        <v>1</v>
      </c>
      <c r="U186" s="70">
        <f>SUM(T186:T189)</f>
        <v>21</v>
      </c>
      <c r="V186" s="4">
        <v>1</v>
      </c>
      <c r="W186" s="70">
        <v>19</v>
      </c>
      <c r="X186" s="4">
        <v>0</v>
      </c>
      <c r="Y186" s="70">
        <f>SUM(X186:X189)</f>
        <v>10</v>
      </c>
      <c r="Z186" s="4">
        <v>1</v>
      </c>
      <c r="AA186" s="70">
        <v>14</v>
      </c>
      <c r="AB186" s="4">
        <v>1</v>
      </c>
      <c r="AC186" s="70">
        <v>12</v>
      </c>
      <c r="AD186" s="4">
        <v>1</v>
      </c>
      <c r="AE186" s="70">
        <v>14</v>
      </c>
      <c r="AF186" s="4">
        <v>1</v>
      </c>
      <c r="AG186" s="70">
        <v>13</v>
      </c>
      <c r="AH186" s="6">
        <v>1</v>
      </c>
      <c r="AI186" s="70">
        <v>14</v>
      </c>
    </row>
    <row r="187" spans="1:457" s="1" customFormat="1" ht="27" customHeight="1" x14ac:dyDescent="0.25">
      <c r="A187" s="90"/>
      <c r="B187" s="115"/>
      <c r="C187" s="33" t="s">
        <v>436</v>
      </c>
      <c r="D187" s="4">
        <v>19</v>
      </c>
      <c r="E187" s="181"/>
      <c r="F187" s="4">
        <v>20</v>
      </c>
      <c r="G187" s="73"/>
      <c r="H187" s="4">
        <v>14</v>
      </c>
      <c r="I187" s="73"/>
      <c r="J187" s="4">
        <v>15</v>
      </c>
      <c r="K187" s="73"/>
      <c r="L187" s="4">
        <v>12</v>
      </c>
      <c r="M187" s="73"/>
      <c r="N187" s="4">
        <v>12</v>
      </c>
      <c r="O187" s="70"/>
      <c r="P187" s="4">
        <v>9</v>
      </c>
      <c r="Q187" s="70"/>
      <c r="R187" s="4">
        <v>11</v>
      </c>
      <c r="S187" s="70"/>
      <c r="T187" s="4">
        <v>10</v>
      </c>
      <c r="U187" s="70"/>
      <c r="V187" s="4">
        <v>8</v>
      </c>
      <c r="W187" s="70"/>
      <c r="X187" s="4">
        <v>3</v>
      </c>
      <c r="Y187" s="70"/>
      <c r="Z187" s="4">
        <v>5</v>
      </c>
      <c r="AA187" s="70"/>
      <c r="AB187" s="4">
        <v>4</v>
      </c>
      <c r="AC187" s="70"/>
      <c r="AD187" s="4">
        <v>4</v>
      </c>
      <c r="AE187" s="70"/>
      <c r="AF187" s="4">
        <v>6</v>
      </c>
      <c r="AG187" s="70"/>
      <c r="AH187" s="6">
        <v>7</v>
      </c>
      <c r="AI187" s="70"/>
    </row>
    <row r="188" spans="1:457" s="1" customFormat="1" ht="27" customHeight="1" x14ac:dyDescent="0.25">
      <c r="A188" s="90"/>
      <c r="B188" s="115"/>
      <c r="C188" s="33" t="s">
        <v>479</v>
      </c>
      <c r="D188" s="4">
        <v>0</v>
      </c>
      <c r="E188" s="181"/>
      <c r="F188" s="4">
        <v>0</v>
      </c>
      <c r="G188" s="73"/>
      <c r="H188" s="4">
        <v>0</v>
      </c>
      <c r="I188" s="73"/>
      <c r="J188" s="4">
        <v>0</v>
      </c>
      <c r="K188" s="73"/>
      <c r="L188" s="4">
        <v>1</v>
      </c>
      <c r="M188" s="73"/>
      <c r="N188" s="4">
        <v>1</v>
      </c>
      <c r="O188" s="70"/>
      <c r="P188" s="4">
        <v>3</v>
      </c>
      <c r="Q188" s="70"/>
      <c r="R188" s="4">
        <v>4</v>
      </c>
      <c r="S188" s="70"/>
      <c r="T188" s="4">
        <v>2</v>
      </c>
      <c r="U188" s="70"/>
      <c r="V188" s="4">
        <v>2</v>
      </c>
      <c r="W188" s="70"/>
      <c r="X188" s="4">
        <v>0</v>
      </c>
      <c r="Y188" s="70"/>
      <c r="Z188" s="4">
        <v>0</v>
      </c>
      <c r="AA188" s="70"/>
      <c r="AB188" s="4">
        <v>0</v>
      </c>
      <c r="AC188" s="70"/>
      <c r="AD188" s="4">
        <v>0</v>
      </c>
      <c r="AE188" s="70"/>
      <c r="AF188" s="4">
        <v>0</v>
      </c>
      <c r="AG188" s="70"/>
      <c r="AH188" s="6">
        <v>0</v>
      </c>
      <c r="AI188" s="70"/>
    </row>
    <row r="189" spans="1:457" s="1" customFormat="1" ht="27" customHeight="1" x14ac:dyDescent="0.25">
      <c r="A189" s="90"/>
      <c r="B189" s="116"/>
      <c r="C189" s="33" t="s">
        <v>468</v>
      </c>
      <c r="D189" s="4">
        <v>4</v>
      </c>
      <c r="E189" s="182"/>
      <c r="F189" s="4">
        <v>3</v>
      </c>
      <c r="G189" s="73"/>
      <c r="H189" s="4">
        <v>2</v>
      </c>
      <c r="I189" s="73"/>
      <c r="J189" s="4">
        <v>4</v>
      </c>
      <c r="K189" s="73"/>
      <c r="L189" s="4">
        <v>5</v>
      </c>
      <c r="M189" s="73"/>
      <c r="N189" s="6">
        <v>5</v>
      </c>
      <c r="O189" s="70"/>
      <c r="P189" s="4">
        <v>8</v>
      </c>
      <c r="Q189" s="70"/>
      <c r="R189" s="4">
        <v>8</v>
      </c>
      <c r="S189" s="70"/>
      <c r="T189" s="4">
        <v>8</v>
      </c>
      <c r="U189" s="70"/>
      <c r="V189" s="4">
        <v>8</v>
      </c>
      <c r="W189" s="70"/>
      <c r="X189" s="4">
        <v>7</v>
      </c>
      <c r="Y189" s="70"/>
      <c r="Z189" s="4">
        <v>8</v>
      </c>
      <c r="AA189" s="70"/>
      <c r="AB189" s="4">
        <v>7</v>
      </c>
      <c r="AC189" s="70"/>
      <c r="AD189" s="4">
        <v>9</v>
      </c>
      <c r="AE189" s="70"/>
      <c r="AF189" s="4">
        <v>6</v>
      </c>
      <c r="AG189" s="70"/>
      <c r="AH189" s="6">
        <v>6</v>
      </c>
      <c r="AI189" s="70"/>
    </row>
    <row r="190" spans="1:457" s="8" customFormat="1" ht="27" customHeight="1" x14ac:dyDescent="0.25">
      <c r="A190" s="90"/>
      <c r="B190" s="151" t="s">
        <v>539</v>
      </c>
      <c r="C190" s="32" t="s">
        <v>437</v>
      </c>
      <c r="D190" s="3">
        <v>0</v>
      </c>
      <c r="E190" s="177">
        <f>SUM(D190:D191)</f>
        <v>4</v>
      </c>
      <c r="F190" s="3">
        <v>0</v>
      </c>
      <c r="G190" s="71">
        <f>SUM(F190:F191)</f>
        <v>4</v>
      </c>
      <c r="H190" s="3">
        <v>0</v>
      </c>
      <c r="I190" s="71">
        <f>SUM(H190:H191)</f>
        <v>5</v>
      </c>
      <c r="J190" s="3">
        <v>0</v>
      </c>
      <c r="K190" s="71">
        <f>SUM(J190:J191)</f>
        <v>5</v>
      </c>
      <c r="L190" s="3">
        <v>0</v>
      </c>
      <c r="M190" s="71">
        <f>SUM(L190:L191)</f>
        <v>3</v>
      </c>
      <c r="N190" s="5">
        <v>0</v>
      </c>
      <c r="O190" s="72">
        <v>4</v>
      </c>
      <c r="P190" s="3">
        <v>0</v>
      </c>
      <c r="Q190" s="72">
        <v>2</v>
      </c>
      <c r="R190" s="3">
        <v>0</v>
      </c>
      <c r="S190" s="72">
        <v>2</v>
      </c>
      <c r="T190" s="3">
        <v>1</v>
      </c>
      <c r="U190" s="72">
        <f>SUM(T190:T191)</f>
        <v>3</v>
      </c>
      <c r="V190" s="3">
        <v>2</v>
      </c>
      <c r="W190" s="72">
        <v>4</v>
      </c>
      <c r="X190" s="3">
        <v>2</v>
      </c>
      <c r="Y190" s="72">
        <f>SUM(X190:X191)</f>
        <v>6</v>
      </c>
      <c r="Z190" s="3">
        <v>2</v>
      </c>
      <c r="AA190" s="72">
        <v>6</v>
      </c>
      <c r="AB190" s="3">
        <v>2</v>
      </c>
      <c r="AC190" s="72">
        <v>5</v>
      </c>
      <c r="AD190" s="3">
        <v>2</v>
      </c>
      <c r="AE190" s="72">
        <v>5</v>
      </c>
      <c r="AF190" s="3">
        <v>2</v>
      </c>
      <c r="AG190" s="72">
        <v>3</v>
      </c>
      <c r="AH190" s="5">
        <v>2</v>
      </c>
      <c r="AI190" s="72">
        <v>3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"/>
      <c r="IY190" s="1"/>
      <c r="IZ190" s="1"/>
      <c r="JA190" s="1"/>
      <c r="JB190" s="1"/>
      <c r="JC190" s="1"/>
      <c r="JD190" s="1"/>
      <c r="JE190" s="1"/>
      <c r="JF190" s="1"/>
      <c r="JG190" s="1"/>
      <c r="JH190" s="1"/>
      <c r="JI190" s="1"/>
      <c r="JJ190" s="1"/>
      <c r="JK190" s="1"/>
      <c r="JL190" s="1"/>
      <c r="JM190" s="1"/>
      <c r="JN190" s="1"/>
      <c r="JO190" s="1"/>
      <c r="JP190" s="1"/>
      <c r="JQ190" s="1"/>
      <c r="JR190" s="1"/>
      <c r="JS190" s="1"/>
      <c r="JT190" s="1"/>
      <c r="JU190" s="1"/>
      <c r="JV190" s="1"/>
      <c r="JW190" s="1"/>
      <c r="JX190" s="1"/>
      <c r="JY190" s="1"/>
      <c r="JZ190" s="1"/>
      <c r="KA190" s="1"/>
      <c r="KB190" s="1"/>
      <c r="KC190" s="1"/>
      <c r="KD190" s="1"/>
      <c r="KE190" s="1"/>
      <c r="KF190" s="1"/>
      <c r="KG190" s="1"/>
      <c r="KH190" s="1"/>
      <c r="KI190" s="1"/>
      <c r="KJ190" s="1"/>
      <c r="KK190" s="1"/>
      <c r="KL190" s="1"/>
      <c r="KM190" s="1"/>
      <c r="KN190" s="1"/>
      <c r="KO190" s="1"/>
      <c r="KP190" s="1"/>
      <c r="KQ190" s="1"/>
      <c r="KR190" s="1"/>
      <c r="KS190" s="1"/>
      <c r="KT190" s="1"/>
      <c r="KU190" s="1"/>
      <c r="KV190" s="1"/>
      <c r="KW190" s="1"/>
      <c r="KX190" s="1"/>
      <c r="KY190" s="1"/>
      <c r="KZ190" s="1"/>
      <c r="LA190" s="1"/>
      <c r="LB190" s="1"/>
      <c r="LC190" s="1"/>
      <c r="LD190" s="1"/>
      <c r="LE190" s="1"/>
      <c r="LF190" s="1"/>
      <c r="LG190" s="1"/>
      <c r="LH190" s="1"/>
      <c r="LI190" s="1"/>
      <c r="LJ190" s="1"/>
      <c r="LK190" s="1"/>
      <c r="LL190" s="1"/>
      <c r="LM190" s="1"/>
      <c r="LN190" s="1"/>
      <c r="LO190" s="1"/>
      <c r="LP190" s="1"/>
      <c r="LQ190" s="1"/>
      <c r="LR190" s="1"/>
      <c r="LS190" s="1"/>
      <c r="LT190" s="1"/>
      <c r="LU190" s="1"/>
      <c r="LV190" s="1"/>
      <c r="LW190" s="1"/>
      <c r="LX190" s="1"/>
      <c r="LY190" s="1"/>
      <c r="LZ190" s="1"/>
      <c r="MA190" s="1"/>
      <c r="MB190" s="1"/>
      <c r="MC190" s="1"/>
      <c r="MD190" s="1"/>
      <c r="ME190" s="1"/>
      <c r="MF190" s="1"/>
      <c r="MG190" s="1"/>
      <c r="MH190" s="1"/>
      <c r="MI190" s="1"/>
      <c r="MJ190" s="1"/>
      <c r="MK190" s="1"/>
      <c r="ML190" s="1"/>
      <c r="MM190" s="1"/>
      <c r="MN190" s="1"/>
      <c r="MO190" s="1"/>
      <c r="MP190" s="1"/>
      <c r="MQ190" s="1"/>
      <c r="MR190" s="1"/>
      <c r="MS190" s="1"/>
      <c r="MT190" s="1"/>
      <c r="MU190" s="1"/>
      <c r="MV190" s="1"/>
      <c r="MW190" s="1"/>
      <c r="MX190" s="1"/>
      <c r="MY190" s="1"/>
      <c r="MZ190" s="1"/>
      <c r="NA190" s="1"/>
      <c r="NB190" s="1"/>
      <c r="NC190" s="1"/>
      <c r="ND190" s="1"/>
      <c r="NE190" s="1"/>
      <c r="NF190" s="1"/>
      <c r="NG190" s="1"/>
      <c r="NH190" s="1"/>
      <c r="NI190" s="1"/>
      <c r="NJ190" s="1"/>
      <c r="NK190" s="1"/>
      <c r="NL190" s="1"/>
      <c r="NM190" s="1"/>
      <c r="NN190" s="1"/>
      <c r="NO190" s="1"/>
      <c r="NP190" s="1"/>
      <c r="NQ190" s="1"/>
      <c r="NR190" s="1"/>
      <c r="NS190" s="1"/>
      <c r="NT190" s="1"/>
      <c r="NU190" s="1"/>
      <c r="NV190" s="1"/>
      <c r="NW190" s="1"/>
      <c r="NX190" s="1"/>
      <c r="NY190" s="1"/>
      <c r="NZ190" s="1"/>
      <c r="OA190" s="1"/>
      <c r="OB190" s="1"/>
      <c r="OC190" s="1"/>
      <c r="OD190" s="1"/>
      <c r="OE190" s="1"/>
      <c r="OF190" s="1"/>
      <c r="OG190" s="1"/>
      <c r="OH190" s="1"/>
      <c r="OI190" s="1"/>
      <c r="OJ190" s="1"/>
      <c r="OK190" s="1"/>
      <c r="OL190" s="1"/>
      <c r="OM190" s="1"/>
      <c r="ON190" s="1"/>
      <c r="OO190" s="1"/>
      <c r="OP190" s="1"/>
      <c r="OQ190" s="1"/>
      <c r="OR190" s="1"/>
      <c r="OS190" s="1"/>
      <c r="OT190" s="1"/>
      <c r="OU190" s="1"/>
      <c r="OV190" s="1"/>
      <c r="OW190" s="1"/>
      <c r="OX190" s="1"/>
      <c r="OY190" s="1"/>
      <c r="OZ190" s="1"/>
      <c r="PA190" s="1"/>
      <c r="PB190" s="1"/>
      <c r="PC190" s="1"/>
      <c r="PD190" s="1"/>
      <c r="PE190" s="1"/>
      <c r="PF190" s="1"/>
      <c r="PG190" s="1"/>
      <c r="PH190" s="1"/>
      <c r="PI190" s="1"/>
      <c r="PJ190" s="1"/>
      <c r="PK190" s="1"/>
      <c r="PL190" s="1"/>
      <c r="PM190" s="1"/>
      <c r="PN190" s="1"/>
      <c r="PO190" s="1"/>
      <c r="PP190" s="1"/>
      <c r="PQ190" s="1"/>
      <c r="PR190" s="1"/>
      <c r="PS190" s="1"/>
      <c r="PT190" s="1"/>
      <c r="PU190" s="1"/>
      <c r="PV190" s="1"/>
      <c r="PW190" s="1"/>
      <c r="PX190" s="1"/>
      <c r="PY190" s="1"/>
      <c r="PZ190" s="1"/>
      <c r="QA190" s="1"/>
      <c r="QB190" s="1"/>
      <c r="QC190" s="1"/>
      <c r="QD190" s="1"/>
      <c r="QE190" s="1"/>
      <c r="QF190" s="1"/>
      <c r="QG190" s="1"/>
      <c r="QH190" s="1"/>
      <c r="QI190" s="1"/>
      <c r="QJ190" s="1"/>
      <c r="QK190" s="1"/>
      <c r="QL190" s="1"/>
      <c r="QM190" s="1"/>
      <c r="QN190" s="1"/>
      <c r="QO190" s="1"/>
    </row>
    <row r="191" spans="1:457" s="8" customFormat="1" ht="27" customHeight="1" x14ac:dyDescent="0.25">
      <c r="A191" s="91"/>
      <c r="B191" s="152"/>
      <c r="C191" s="32" t="s">
        <v>436</v>
      </c>
      <c r="D191" s="3">
        <v>4</v>
      </c>
      <c r="E191" s="179"/>
      <c r="F191" s="3">
        <v>4</v>
      </c>
      <c r="G191" s="71"/>
      <c r="H191" s="3">
        <v>5</v>
      </c>
      <c r="I191" s="71"/>
      <c r="J191" s="3">
        <v>5</v>
      </c>
      <c r="K191" s="71"/>
      <c r="L191" s="3">
        <v>3</v>
      </c>
      <c r="M191" s="71"/>
      <c r="N191" s="3">
        <v>4</v>
      </c>
      <c r="O191" s="72"/>
      <c r="P191" s="3">
        <v>2</v>
      </c>
      <c r="Q191" s="72"/>
      <c r="R191" s="3">
        <v>2</v>
      </c>
      <c r="S191" s="72"/>
      <c r="T191" s="3">
        <v>2</v>
      </c>
      <c r="U191" s="72"/>
      <c r="V191" s="3">
        <v>2</v>
      </c>
      <c r="W191" s="72"/>
      <c r="X191" s="3">
        <v>4</v>
      </c>
      <c r="Y191" s="72"/>
      <c r="Z191" s="3">
        <v>4</v>
      </c>
      <c r="AA191" s="72"/>
      <c r="AB191" s="3">
        <v>3</v>
      </c>
      <c r="AC191" s="72"/>
      <c r="AD191" s="3">
        <v>3</v>
      </c>
      <c r="AE191" s="72"/>
      <c r="AF191" s="3">
        <v>1</v>
      </c>
      <c r="AG191" s="72"/>
      <c r="AH191" s="5">
        <v>1</v>
      </c>
      <c r="AI191" s="72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  <c r="IY191" s="1"/>
      <c r="IZ191" s="1"/>
      <c r="JA191" s="1"/>
      <c r="JB191" s="1"/>
      <c r="JC191" s="1"/>
      <c r="JD191" s="1"/>
      <c r="JE191" s="1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  <c r="KJ191" s="1"/>
      <c r="KK191" s="1"/>
      <c r="KL191" s="1"/>
      <c r="KM191" s="1"/>
      <c r="KN191" s="1"/>
      <c r="KO191" s="1"/>
      <c r="KP191" s="1"/>
      <c r="KQ191" s="1"/>
      <c r="KR191" s="1"/>
      <c r="KS191" s="1"/>
      <c r="KT191" s="1"/>
      <c r="KU191" s="1"/>
      <c r="KV191" s="1"/>
      <c r="KW191" s="1"/>
      <c r="KX191" s="1"/>
      <c r="KY191" s="1"/>
      <c r="KZ191" s="1"/>
      <c r="LA191" s="1"/>
      <c r="LB191" s="1"/>
      <c r="LC191" s="1"/>
      <c r="LD191" s="1"/>
      <c r="LE191" s="1"/>
      <c r="LF191" s="1"/>
      <c r="LG191" s="1"/>
      <c r="LH191" s="1"/>
      <c r="LI191" s="1"/>
      <c r="LJ191" s="1"/>
      <c r="LK191" s="1"/>
      <c r="LL191" s="1"/>
      <c r="LM191" s="1"/>
      <c r="LN191" s="1"/>
      <c r="LO191" s="1"/>
      <c r="LP191" s="1"/>
      <c r="LQ191" s="1"/>
      <c r="LR191" s="1"/>
      <c r="LS191" s="1"/>
      <c r="LT191" s="1"/>
      <c r="LU191" s="1"/>
      <c r="LV191" s="1"/>
      <c r="LW191" s="1"/>
      <c r="LX191" s="1"/>
      <c r="LY191" s="1"/>
      <c r="LZ191" s="1"/>
      <c r="MA191" s="1"/>
      <c r="MB191" s="1"/>
      <c r="MC191" s="1"/>
      <c r="MD191" s="1"/>
      <c r="ME191" s="1"/>
      <c r="MF191" s="1"/>
      <c r="MG191" s="1"/>
      <c r="MH191" s="1"/>
      <c r="MI191" s="1"/>
      <c r="MJ191" s="1"/>
      <c r="MK191" s="1"/>
      <c r="ML191" s="1"/>
      <c r="MM191" s="1"/>
      <c r="MN191" s="1"/>
      <c r="MO191" s="1"/>
      <c r="MP191" s="1"/>
      <c r="MQ191" s="1"/>
      <c r="MR191" s="1"/>
      <c r="MS191" s="1"/>
      <c r="MT191" s="1"/>
      <c r="MU191" s="1"/>
      <c r="MV191" s="1"/>
      <c r="MW191" s="1"/>
      <c r="MX191" s="1"/>
      <c r="MY191" s="1"/>
      <c r="MZ191" s="1"/>
      <c r="NA191" s="1"/>
      <c r="NB191" s="1"/>
      <c r="NC191" s="1"/>
      <c r="ND191" s="1"/>
      <c r="NE191" s="1"/>
      <c r="NF191" s="1"/>
      <c r="NG191" s="1"/>
      <c r="NH191" s="1"/>
      <c r="NI191" s="1"/>
      <c r="NJ191" s="1"/>
      <c r="NK191" s="1"/>
      <c r="NL191" s="1"/>
      <c r="NM191" s="1"/>
      <c r="NN191" s="1"/>
      <c r="NO191" s="1"/>
      <c r="NP191" s="1"/>
      <c r="NQ191" s="1"/>
      <c r="NR191" s="1"/>
      <c r="NS191" s="1"/>
      <c r="NT191" s="1"/>
      <c r="NU191" s="1"/>
      <c r="NV191" s="1"/>
      <c r="NW191" s="1"/>
      <c r="NX191" s="1"/>
      <c r="NY191" s="1"/>
      <c r="NZ191" s="1"/>
      <c r="OA191" s="1"/>
      <c r="OB191" s="1"/>
      <c r="OC191" s="1"/>
      <c r="OD191" s="1"/>
      <c r="OE191" s="1"/>
      <c r="OF191" s="1"/>
      <c r="OG191" s="1"/>
      <c r="OH191" s="1"/>
      <c r="OI191" s="1"/>
      <c r="OJ191" s="1"/>
      <c r="OK191" s="1"/>
      <c r="OL191" s="1"/>
      <c r="OM191" s="1"/>
      <c r="ON191" s="1"/>
      <c r="OO191" s="1"/>
      <c r="OP191" s="1"/>
      <c r="OQ191" s="1"/>
      <c r="OR191" s="1"/>
      <c r="OS191" s="1"/>
      <c r="OT191" s="1"/>
      <c r="OU191" s="1"/>
      <c r="OV191" s="1"/>
      <c r="OW191" s="1"/>
      <c r="OX191" s="1"/>
      <c r="OY191" s="1"/>
      <c r="OZ191" s="1"/>
      <c r="PA191" s="1"/>
      <c r="PB191" s="1"/>
      <c r="PC191" s="1"/>
      <c r="PD191" s="1"/>
      <c r="PE191" s="1"/>
      <c r="PF191" s="1"/>
      <c r="PG191" s="1"/>
      <c r="PH191" s="1"/>
      <c r="PI191" s="1"/>
      <c r="PJ191" s="1"/>
      <c r="PK191" s="1"/>
      <c r="PL191" s="1"/>
      <c r="PM191" s="1"/>
      <c r="PN191" s="1"/>
      <c r="PO191" s="1"/>
      <c r="PP191" s="1"/>
      <c r="PQ191" s="1"/>
      <c r="PR191" s="1"/>
      <c r="PS191" s="1"/>
      <c r="PT191" s="1"/>
      <c r="PU191" s="1"/>
      <c r="PV191" s="1"/>
      <c r="PW191" s="1"/>
      <c r="PX191" s="1"/>
      <c r="PY191" s="1"/>
      <c r="PZ191" s="1"/>
      <c r="QA191" s="1"/>
      <c r="QB191" s="1"/>
      <c r="QC191" s="1"/>
      <c r="QD191" s="1"/>
      <c r="QE191" s="1"/>
      <c r="QF191" s="1"/>
      <c r="QG191" s="1"/>
      <c r="QH191" s="1"/>
      <c r="QI191" s="1"/>
      <c r="QJ191" s="1"/>
      <c r="QK191" s="1"/>
      <c r="QL191" s="1"/>
      <c r="QM191" s="1"/>
      <c r="QN191" s="1"/>
      <c r="QO191" s="1"/>
    </row>
    <row r="192" spans="1:457" ht="27" customHeight="1" x14ac:dyDescent="0.25">
      <c r="A192" s="117" t="s">
        <v>500</v>
      </c>
      <c r="B192" s="118"/>
      <c r="C192" s="37" t="s">
        <v>437</v>
      </c>
      <c r="D192" s="18">
        <f>SUM(D160,D166,D169,D172,D175,D178,D180,D181,D184,D186,D190)</f>
        <v>16</v>
      </c>
      <c r="E192" s="189">
        <f>SUM(E160:E191)</f>
        <v>60</v>
      </c>
      <c r="F192" s="18">
        <v>18</v>
      </c>
      <c r="G192" s="74">
        <f>SUM(G160:G191)</f>
        <v>62</v>
      </c>
      <c r="H192" s="18">
        <f>SUM(H160,H166,H169,H172,H175,H178,H180,H181,H184,H186,H190)</f>
        <v>17</v>
      </c>
      <c r="I192" s="74">
        <f>SUM(I160:I191)</f>
        <v>58</v>
      </c>
      <c r="J192" s="18">
        <f>SUM(J160,J166,J169,J172,J175,J178,J180,J181,J184,J186,J190)</f>
        <v>19</v>
      </c>
      <c r="K192" s="74">
        <f>SUM(J160:J191)</f>
        <v>63</v>
      </c>
      <c r="L192" s="18">
        <f>SUM(L166,L169,L172,L175,L178,L181)</f>
        <v>20</v>
      </c>
      <c r="M192" s="74">
        <f>SUM(M160:M191)</f>
        <v>65</v>
      </c>
      <c r="N192" s="19">
        <f>SUM(N166,N169,N172,N175,N178,N181)</f>
        <v>25</v>
      </c>
      <c r="O192" s="97">
        <f>SUM(O160:O191)</f>
        <v>72</v>
      </c>
      <c r="P192" s="18">
        <v>18</v>
      </c>
      <c r="Q192" s="97">
        <v>71</v>
      </c>
      <c r="R192" s="18">
        <v>19</v>
      </c>
      <c r="S192" s="97">
        <v>78</v>
      </c>
      <c r="T192" s="18">
        <f>T190+T186+T184+T181+T180+T178+T172+T169+T166+T160</f>
        <v>18</v>
      </c>
      <c r="U192" s="97">
        <f>SUM(T192:T195)</f>
        <v>74</v>
      </c>
      <c r="V192" s="18">
        <v>21</v>
      </c>
      <c r="W192" s="97">
        <v>77</v>
      </c>
      <c r="X192" s="18">
        <f>SUM(X166+X169+X172+X178+X180+X181+X184+X190+X186)</f>
        <v>21</v>
      </c>
      <c r="Y192" s="97">
        <v>65</v>
      </c>
      <c r="Z192" s="18">
        <v>22</v>
      </c>
      <c r="AA192" s="97">
        <v>72</v>
      </c>
      <c r="AB192" s="18">
        <f>AB186+AB190+AB184+AB181+AB180+AB178+AB172+AB169+AB166</f>
        <v>19</v>
      </c>
      <c r="AC192" s="97">
        <v>65</v>
      </c>
      <c r="AD192" s="18">
        <f>1+19</f>
        <v>20</v>
      </c>
      <c r="AE192" s="97">
        <f>15+58</f>
        <v>73</v>
      </c>
      <c r="AF192" s="18">
        <f>1+16</f>
        <v>17</v>
      </c>
      <c r="AG192" s="97">
        <f>13+57</f>
        <v>70</v>
      </c>
      <c r="AH192" s="19">
        <f>1+17</f>
        <v>18</v>
      </c>
      <c r="AI192" s="97">
        <f>14+58</f>
        <v>72</v>
      </c>
    </row>
    <row r="193" spans="1:35" ht="27" customHeight="1" x14ac:dyDescent="0.25">
      <c r="A193" s="119"/>
      <c r="B193" s="120"/>
      <c r="C193" s="37" t="s">
        <v>436</v>
      </c>
      <c r="D193" s="18">
        <f>SUM(D161,D163,D165,D167,D170,D173,D176,D179,D182,D185,D187,D191)</f>
        <v>34</v>
      </c>
      <c r="E193" s="190"/>
      <c r="F193" s="18">
        <v>34</v>
      </c>
      <c r="G193" s="74"/>
      <c r="H193" s="18">
        <f>SUM(H161,H163,H165,H167,H170,H173,H176,H179,H182,H185,H187,H191)</f>
        <v>31</v>
      </c>
      <c r="I193" s="74"/>
      <c r="J193" s="18">
        <f>SUM(J161,J163,J165,J167,J170,J173,J176,J179,J182,J185,J187,J191)</f>
        <v>31</v>
      </c>
      <c r="K193" s="74"/>
      <c r="L193" s="18">
        <f>SUM(L191,L187,L182,L179,L173,L170,L167,L161)</f>
        <v>34</v>
      </c>
      <c r="M193" s="74"/>
      <c r="N193" s="18">
        <f>SUM(N161,N167,N170,N173,N176,N179,N182,N187,N191)</f>
        <v>37</v>
      </c>
      <c r="O193" s="97"/>
      <c r="P193" s="18">
        <v>35</v>
      </c>
      <c r="Q193" s="97"/>
      <c r="R193" s="18">
        <v>40</v>
      </c>
      <c r="S193" s="97"/>
      <c r="T193" s="18">
        <f>T191+T187+T185+T182+T179+T176+T173+T170+T167+T165+T163+T161</f>
        <v>39</v>
      </c>
      <c r="U193" s="97"/>
      <c r="V193" s="18">
        <v>38</v>
      </c>
      <c r="W193" s="97"/>
      <c r="X193" s="18">
        <f>SUM(X163+X165+X167+X170+X173+X176+X179+X182+X185+X191+X162+X187)</f>
        <v>30</v>
      </c>
      <c r="Y193" s="97"/>
      <c r="Z193" s="18">
        <v>35</v>
      </c>
      <c r="AA193" s="97"/>
      <c r="AB193" s="18">
        <f>AB187+AB162+AB191+AB185+AB182+AB179+AB173+AB170+AB165+AB163+AB167</f>
        <v>32</v>
      </c>
      <c r="AC193" s="97"/>
      <c r="AD193" s="18">
        <f>5+33</f>
        <v>38</v>
      </c>
      <c r="AE193" s="97"/>
      <c r="AF193" s="18">
        <f>6+34</f>
        <v>40</v>
      </c>
      <c r="AG193" s="97"/>
      <c r="AH193" s="19">
        <f>7+34</f>
        <v>41</v>
      </c>
      <c r="AI193" s="97"/>
    </row>
    <row r="194" spans="1:35" ht="27" customHeight="1" x14ac:dyDescent="0.25">
      <c r="A194" s="119"/>
      <c r="B194" s="120"/>
      <c r="C194" s="37" t="s">
        <v>479</v>
      </c>
      <c r="D194" s="18">
        <f>SUM(D162,D188)</f>
        <v>0</v>
      </c>
      <c r="E194" s="190"/>
      <c r="F194" s="18">
        <v>0</v>
      </c>
      <c r="G194" s="74"/>
      <c r="H194" s="18">
        <f>SUM(H162,H188)</f>
        <v>0</v>
      </c>
      <c r="I194" s="74"/>
      <c r="J194" s="18">
        <f>SUM(J162,J188)</f>
        <v>0</v>
      </c>
      <c r="K194" s="74"/>
      <c r="L194" s="18">
        <f>SUM(L188)</f>
        <v>1</v>
      </c>
      <c r="M194" s="74"/>
      <c r="N194" s="18">
        <f>SUM(N188)</f>
        <v>1</v>
      </c>
      <c r="O194" s="97"/>
      <c r="P194" s="18">
        <v>4</v>
      </c>
      <c r="Q194" s="97"/>
      <c r="R194" s="18">
        <v>5</v>
      </c>
      <c r="S194" s="97"/>
      <c r="T194" s="18">
        <f>T188+T162</f>
        <v>3</v>
      </c>
      <c r="U194" s="97"/>
      <c r="V194" s="18">
        <v>4</v>
      </c>
      <c r="W194" s="97"/>
      <c r="X194" s="18">
        <v>0</v>
      </c>
      <c r="Y194" s="97"/>
      <c r="Z194" s="18">
        <v>0</v>
      </c>
      <c r="AA194" s="97"/>
      <c r="AB194" s="18">
        <v>0</v>
      </c>
      <c r="AC194" s="97"/>
      <c r="AD194" s="18">
        <v>0</v>
      </c>
      <c r="AE194" s="97"/>
      <c r="AF194" s="18">
        <v>0</v>
      </c>
      <c r="AG194" s="97"/>
      <c r="AH194" s="19">
        <v>0</v>
      </c>
      <c r="AI194" s="97"/>
    </row>
    <row r="195" spans="1:35" ht="27" customHeight="1" x14ac:dyDescent="0.25">
      <c r="A195" s="121"/>
      <c r="B195" s="122"/>
      <c r="C195" s="37" t="s">
        <v>468</v>
      </c>
      <c r="D195" s="18">
        <f>SUM(D164,D168,D171,D174,D177,D183,D189)</f>
        <v>10</v>
      </c>
      <c r="E195" s="191"/>
      <c r="F195" s="18">
        <v>10</v>
      </c>
      <c r="G195" s="74"/>
      <c r="H195" s="18">
        <f>SUM(H164,H168,H171,H174,H177,H183,H189)</f>
        <v>10</v>
      </c>
      <c r="I195" s="74"/>
      <c r="J195" s="18">
        <f>SUM(J164,J168,J171,J174,J177,J183,J189)</f>
        <v>13</v>
      </c>
      <c r="K195" s="74"/>
      <c r="L195" s="18">
        <f>SUM(L189,L183,L177,L174,L171)</f>
        <v>10</v>
      </c>
      <c r="M195" s="74"/>
      <c r="N195" s="19">
        <f>SUM(N171,N174,N183,N189)</f>
        <v>9</v>
      </c>
      <c r="O195" s="97"/>
      <c r="P195" s="18">
        <v>14</v>
      </c>
      <c r="Q195" s="97"/>
      <c r="R195" s="18">
        <v>14</v>
      </c>
      <c r="S195" s="97"/>
      <c r="T195" s="18">
        <f>T189+T183+T177+T174+T171+T168+T164</f>
        <v>14</v>
      </c>
      <c r="U195" s="97"/>
      <c r="V195" s="18">
        <v>14</v>
      </c>
      <c r="W195" s="97"/>
      <c r="X195" s="18">
        <f>SUM(X164+X168+X171+X174+X177+X183+X189)</f>
        <v>13</v>
      </c>
      <c r="Y195" s="97"/>
      <c r="Z195" s="18">
        <v>15</v>
      </c>
      <c r="AA195" s="97"/>
      <c r="AB195" s="18">
        <f>AB189+AB183+AB177+AB174+AB171+AB168</f>
        <v>13</v>
      </c>
      <c r="AC195" s="97"/>
      <c r="AD195" s="18">
        <f>9+6</f>
        <v>15</v>
      </c>
      <c r="AE195" s="97"/>
      <c r="AF195" s="18">
        <f>6+7</f>
        <v>13</v>
      </c>
      <c r="AG195" s="97"/>
      <c r="AH195" s="19">
        <f>6+7</f>
        <v>13</v>
      </c>
      <c r="AI195" s="97"/>
    </row>
    <row r="196" spans="1:35" s="1" customFormat="1" ht="27" customHeight="1" x14ac:dyDescent="0.25">
      <c r="A196" s="154" t="s">
        <v>540</v>
      </c>
      <c r="B196" s="98" t="s">
        <v>453</v>
      </c>
      <c r="C196" s="32" t="s">
        <v>436</v>
      </c>
      <c r="D196" s="3">
        <v>0</v>
      </c>
      <c r="E196" s="177">
        <f>SUM(D196:D197)</f>
        <v>0</v>
      </c>
      <c r="F196" s="3">
        <v>0</v>
      </c>
      <c r="G196" s="71">
        <v>0</v>
      </c>
      <c r="H196" s="3">
        <v>0</v>
      </c>
      <c r="I196" s="71">
        <f>SUM(H196:H197)</f>
        <v>0</v>
      </c>
      <c r="J196" s="3">
        <v>0</v>
      </c>
      <c r="K196" s="71">
        <f>SUM(J196:J197)</f>
        <v>0</v>
      </c>
      <c r="L196" s="3">
        <v>0</v>
      </c>
      <c r="M196" s="71">
        <v>0</v>
      </c>
      <c r="N196" s="5">
        <v>0</v>
      </c>
      <c r="O196" s="72">
        <v>0</v>
      </c>
      <c r="P196" s="3">
        <v>1</v>
      </c>
      <c r="Q196" s="72">
        <v>1</v>
      </c>
      <c r="R196" s="3">
        <v>1</v>
      </c>
      <c r="S196" s="72">
        <v>1</v>
      </c>
      <c r="T196" s="3">
        <v>1</v>
      </c>
      <c r="U196" s="72">
        <f>SUM(T196:T197)</f>
        <v>1</v>
      </c>
      <c r="V196" s="3">
        <v>1</v>
      </c>
      <c r="W196" s="72">
        <v>1</v>
      </c>
      <c r="X196" s="3">
        <v>0</v>
      </c>
      <c r="Y196" s="72">
        <v>0</v>
      </c>
      <c r="Z196" s="3">
        <v>0</v>
      </c>
      <c r="AA196" s="72">
        <v>0</v>
      </c>
      <c r="AB196" s="3">
        <v>0</v>
      </c>
      <c r="AC196" s="72">
        <v>0</v>
      </c>
      <c r="AD196" s="3">
        <v>1</v>
      </c>
      <c r="AE196" s="72">
        <v>1</v>
      </c>
      <c r="AF196" s="3">
        <v>0</v>
      </c>
      <c r="AG196" s="72">
        <v>0</v>
      </c>
      <c r="AH196" s="5">
        <v>0</v>
      </c>
      <c r="AI196" s="72">
        <v>0</v>
      </c>
    </row>
    <row r="197" spans="1:35" s="1" customFormat="1" ht="27" customHeight="1" x14ac:dyDescent="0.25">
      <c r="A197" s="155"/>
      <c r="B197" s="99"/>
      <c r="C197" s="32" t="s">
        <v>468</v>
      </c>
      <c r="D197" s="3">
        <v>0</v>
      </c>
      <c r="E197" s="179"/>
      <c r="F197" s="3">
        <v>0</v>
      </c>
      <c r="G197" s="71"/>
      <c r="H197" s="3">
        <v>0</v>
      </c>
      <c r="I197" s="71"/>
      <c r="J197" s="3">
        <v>0</v>
      </c>
      <c r="K197" s="71"/>
      <c r="L197" s="3">
        <v>0</v>
      </c>
      <c r="M197" s="71"/>
      <c r="N197" s="5">
        <v>0</v>
      </c>
      <c r="O197" s="72"/>
      <c r="P197" s="3">
        <v>0</v>
      </c>
      <c r="Q197" s="72"/>
      <c r="R197" s="3">
        <v>0</v>
      </c>
      <c r="S197" s="72"/>
      <c r="T197" s="3">
        <v>0</v>
      </c>
      <c r="U197" s="72"/>
      <c r="V197" s="3">
        <v>0</v>
      </c>
      <c r="W197" s="72"/>
      <c r="X197" s="3">
        <v>0</v>
      </c>
      <c r="Y197" s="72"/>
      <c r="Z197" s="3">
        <v>0</v>
      </c>
      <c r="AA197" s="72"/>
      <c r="AB197" s="3">
        <v>0</v>
      </c>
      <c r="AC197" s="72"/>
      <c r="AD197" s="3">
        <v>0</v>
      </c>
      <c r="AE197" s="72">
        <v>1</v>
      </c>
      <c r="AF197" s="3">
        <v>0</v>
      </c>
      <c r="AG197" s="72"/>
      <c r="AH197" s="5">
        <v>0</v>
      </c>
      <c r="AI197" s="72"/>
    </row>
    <row r="198" spans="1:35" s="1" customFormat="1" ht="27" customHeight="1" x14ac:dyDescent="0.25">
      <c r="A198" s="155"/>
      <c r="B198" s="114" t="s">
        <v>435</v>
      </c>
      <c r="C198" s="33" t="s">
        <v>437</v>
      </c>
      <c r="D198" s="4">
        <v>0</v>
      </c>
      <c r="E198" s="180">
        <f>SUM(D198:D200)</f>
        <v>0</v>
      </c>
      <c r="F198" s="4">
        <v>0</v>
      </c>
      <c r="G198" s="73">
        <v>0</v>
      </c>
      <c r="H198" s="4">
        <v>0</v>
      </c>
      <c r="I198" s="73">
        <f>SUM(H198:H200)</f>
        <v>0</v>
      </c>
      <c r="J198" s="4">
        <v>0</v>
      </c>
      <c r="K198" s="73">
        <f>SUM(J198:J200)</f>
        <v>0</v>
      </c>
      <c r="L198" s="4">
        <v>0</v>
      </c>
      <c r="M198" s="73">
        <f>SUM(L198:L200)</f>
        <v>2</v>
      </c>
      <c r="N198" s="6">
        <v>0</v>
      </c>
      <c r="O198" s="70">
        <v>3</v>
      </c>
      <c r="P198" s="4">
        <v>1</v>
      </c>
      <c r="Q198" s="70">
        <v>4</v>
      </c>
      <c r="R198" s="4">
        <v>1</v>
      </c>
      <c r="S198" s="70">
        <v>4</v>
      </c>
      <c r="T198" s="4">
        <v>0</v>
      </c>
      <c r="U198" s="70">
        <f>SUM(T198:T200)</f>
        <v>3</v>
      </c>
      <c r="V198" s="4">
        <v>1</v>
      </c>
      <c r="W198" s="70">
        <v>5</v>
      </c>
      <c r="X198" s="4">
        <v>1</v>
      </c>
      <c r="Y198" s="70">
        <f>SUM(X198:X200)</f>
        <v>3</v>
      </c>
      <c r="Z198" s="4">
        <v>1</v>
      </c>
      <c r="AA198" s="70">
        <v>2</v>
      </c>
      <c r="AB198" s="4">
        <v>1</v>
      </c>
      <c r="AC198" s="70">
        <v>2</v>
      </c>
      <c r="AD198" s="4">
        <v>1</v>
      </c>
      <c r="AE198" s="70">
        <v>2</v>
      </c>
      <c r="AF198" s="4">
        <v>1</v>
      </c>
      <c r="AG198" s="70">
        <v>2</v>
      </c>
      <c r="AH198" s="6">
        <v>1</v>
      </c>
      <c r="AI198" s="70">
        <v>1</v>
      </c>
    </row>
    <row r="199" spans="1:35" s="1" customFormat="1" ht="27" customHeight="1" x14ac:dyDescent="0.25">
      <c r="A199" s="155"/>
      <c r="B199" s="115"/>
      <c r="C199" s="33" t="s">
        <v>436</v>
      </c>
      <c r="D199" s="4">
        <v>0</v>
      </c>
      <c r="E199" s="181"/>
      <c r="F199" s="4">
        <v>0</v>
      </c>
      <c r="G199" s="73"/>
      <c r="H199" s="4">
        <v>0</v>
      </c>
      <c r="I199" s="73"/>
      <c r="J199" s="4">
        <v>0</v>
      </c>
      <c r="K199" s="73"/>
      <c r="L199" s="4">
        <v>1</v>
      </c>
      <c r="M199" s="73"/>
      <c r="N199" s="6">
        <v>1</v>
      </c>
      <c r="O199" s="70"/>
      <c r="P199" s="4">
        <v>1</v>
      </c>
      <c r="Q199" s="70"/>
      <c r="R199" s="4">
        <v>1</v>
      </c>
      <c r="S199" s="70"/>
      <c r="T199" s="4">
        <v>1</v>
      </c>
      <c r="U199" s="70"/>
      <c r="V199" s="4">
        <v>1</v>
      </c>
      <c r="W199" s="70"/>
      <c r="X199" s="4">
        <v>0</v>
      </c>
      <c r="Y199" s="70"/>
      <c r="Z199" s="4">
        <v>0</v>
      </c>
      <c r="AA199" s="70"/>
      <c r="AB199" s="4">
        <v>0</v>
      </c>
      <c r="AC199" s="70"/>
      <c r="AD199" s="4">
        <v>0</v>
      </c>
      <c r="AE199" s="70"/>
      <c r="AF199" s="4">
        <v>0</v>
      </c>
      <c r="AG199" s="70"/>
      <c r="AH199" s="6">
        <v>0</v>
      </c>
      <c r="AI199" s="70"/>
    </row>
    <row r="200" spans="1:35" s="1" customFormat="1" ht="27" customHeight="1" x14ac:dyDescent="0.25">
      <c r="A200" s="155"/>
      <c r="B200" s="116"/>
      <c r="C200" s="33" t="s">
        <v>468</v>
      </c>
      <c r="D200" s="4">
        <v>0</v>
      </c>
      <c r="E200" s="182"/>
      <c r="F200" s="4">
        <v>0</v>
      </c>
      <c r="G200" s="73"/>
      <c r="H200" s="4">
        <v>0</v>
      </c>
      <c r="I200" s="73"/>
      <c r="J200" s="4">
        <v>0</v>
      </c>
      <c r="K200" s="73"/>
      <c r="L200" s="4">
        <v>1</v>
      </c>
      <c r="M200" s="73"/>
      <c r="N200" s="6">
        <v>2</v>
      </c>
      <c r="O200" s="70"/>
      <c r="P200" s="4">
        <v>2</v>
      </c>
      <c r="Q200" s="70"/>
      <c r="R200" s="4">
        <v>2</v>
      </c>
      <c r="S200" s="70"/>
      <c r="T200" s="4">
        <v>2</v>
      </c>
      <c r="U200" s="70"/>
      <c r="V200" s="4">
        <v>3</v>
      </c>
      <c r="W200" s="70"/>
      <c r="X200" s="4">
        <v>2</v>
      </c>
      <c r="Y200" s="70"/>
      <c r="Z200" s="4">
        <v>1</v>
      </c>
      <c r="AA200" s="70"/>
      <c r="AB200" s="4">
        <v>1</v>
      </c>
      <c r="AC200" s="70"/>
      <c r="AD200" s="4">
        <v>1</v>
      </c>
      <c r="AE200" s="70"/>
      <c r="AF200" s="4">
        <v>1</v>
      </c>
      <c r="AG200" s="70"/>
      <c r="AH200" s="6">
        <v>0</v>
      </c>
      <c r="AI200" s="70"/>
    </row>
    <row r="201" spans="1:35" s="1" customFormat="1" ht="27" customHeight="1" x14ac:dyDescent="0.25">
      <c r="A201" s="155"/>
      <c r="B201" s="86" t="s">
        <v>541</v>
      </c>
      <c r="C201" s="32" t="s">
        <v>437</v>
      </c>
      <c r="D201" s="3">
        <v>1</v>
      </c>
      <c r="E201" s="177">
        <f>SUM(D201:D203)</f>
        <v>4</v>
      </c>
      <c r="F201" s="3">
        <v>1</v>
      </c>
      <c r="G201" s="71">
        <f>SUM(F201:F203)</f>
        <v>4</v>
      </c>
      <c r="H201" s="3">
        <v>1</v>
      </c>
      <c r="I201" s="71">
        <f>SUM(H201:H203)</f>
        <v>3</v>
      </c>
      <c r="J201" s="3">
        <v>1</v>
      </c>
      <c r="K201" s="71">
        <f>SUM(J201:J203)</f>
        <v>3</v>
      </c>
      <c r="L201" s="3">
        <v>1</v>
      </c>
      <c r="M201" s="71">
        <f>SUM(L201:L202)</f>
        <v>3</v>
      </c>
      <c r="N201" s="5">
        <v>1</v>
      </c>
      <c r="O201" s="72">
        <v>3</v>
      </c>
      <c r="P201" s="3">
        <v>1</v>
      </c>
      <c r="Q201" s="72">
        <v>4</v>
      </c>
      <c r="R201" s="3">
        <v>1</v>
      </c>
      <c r="S201" s="72">
        <v>5</v>
      </c>
      <c r="T201" s="3">
        <v>1</v>
      </c>
      <c r="U201" s="72">
        <f>SUM(T201:T202)</f>
        <v>5</v>
      </c>
      <c r="V201" s="3">
        <v>1</v>
      </c>
      <c r="W201" s="72">
        <v>6</v>
      </c>
      <c r="X201" s="3">
        <v>0</v>
      </c>
      <c r="Y201" s="72">
        <f>SUM(X202)</f>
        <v>5</v>
      </c>
      <c r="Z201" s="3">
        <v>0</v>
      </c>
      <c r="AA201" s="72">
        <v>3</v>
      </c>
      <c r="AB201" s="3">
        <v>0</v>
      </c>
      <c r="AC201" s="72">
        <v>1</v>
      </c>
      <c r="AD201" s="3">
        <v>0</v>
      </c>
      <c r="AE201" s="72">
        <v>0</v>
      </c>
      <c r="AF201" s="3">
        <v>0</v>
      </c>
      <c r="AG201" s="72">
        <v>0</v>
      </c>
      <c r="AH201" s="5">
        <v>0</v>
      </c>
      <c r="AI201" s="72">
        <v>0</v>
      </c>
    </row>
    <row r="202" spans="1:35" s="1" customFormat="1" ht="27" customHeight="1" x14ac:dyDescent="0.25">
      <c r="A202" s="155"/>
      <c r="B202" s="87"/>
      <c r="C202" s="32" t="s">
        <v>436</v>
      </c>
      <c r="D202" s="3">
        <v>2</v>
      </c>
      <c r="E202" s="178"/>
      <c r="F202" s="3">
        <v>2</v>
      </c>
      <c r="G202" s="71"/>
      <c r="H202" s="3">
        <v>1</v>
      </c>
      <c r="I202" s="71"/>
      <c r="J202" s="3">
        <v>1</v>
      </c>
      <c r="K202" s="71"/>
      <c r="L202" s="3">
        <v>2</v>
      </c>
      <c r="M202" s="71"/>
      <c r="N202" s="5">
        <v>2</v>
      </c>
      <c r="O202" s="72"/>
      <c r="P202" s="3">
        <v>3</v>
      </c>
      <c r="Q202" s="72"/>
      <c r="R202" s="3">
        <v>4</v>
      </c>
      <c r="S202" s="72"/>
      <c r="T202" s="3">
        <v>4</v>
      </c>
      <c r="U202" s="72"/>
      <c r="V202" s="3">
        <v>5</v>
      </c>
      <c r="W202" s="72"/>
      <c r="X202" s="3">
        <v>5</v>
      </c>
      <c r="Y202" s="72"/>
      <c r="Z202" s="3">
        <v>3</v>
      </c>
      <c r="AA202" s="72"/>
      <c r="AB202" s="3">
        <v>1</v>
      </c>
      <c r="AC202" s="72"/>
      <c r="AD202" s="3">
        <v>0</v>
      </c>
      <c r="AE202" s="72"/>
      <c r="AF202" s="3">
        <v>0</v>
      </c>
      <c r="AG202" s="72"/>
      <c r="AH202" s="5">
        <v>0</v>
      </c>
      <c r="AI202" s="72"/>
    </row>
    <row r="203" spans="1:35" s="1" customFormat="1" ht="27" customHeight="1" x14ac:dyDescent="0.25">
      <c r="A203" s="155"/>
      <c r="B203" s="88"/>
      <c r="C203" s="32" t="s">
        <v>468</v>
      </c>
      <c r="D203" s="3">
        <v>1</v>
      </c>
      <c r="E203" s="179"/>
      <c r="F203" s="3">
        <v>1</v>
      </c>
      <c r="G203" s="71"/>
      <c r="H203" s="3">
        <v>1</v>
      </c>
      <c r="I203" s="71"/>
      <c r="J203" s="3">
        <v>1</v>
      </c>
      <c r="K203" s="71"/>
      <c r="L203" s="3">
        <v>0</v>
      </c>
      <c r="M203" s="71"/>
      <c r="N203" s="5">
        <v>0</v>
      </c>
      <c r="O203" s="72"/>
      <c r="P203" s="3">
        <v>0</v>
      </c>
      <c r="Q203" s="72"/>
      <c r="R203" s="3">
        <v>0</v>
      </c>
      <c r="S203" s="72"/>
      <c r="T203" s="3">
        <v>0</v>
      </c>
      <c r="U203" s="72"/>
      <c r="V203" s="3">
        <v>0</v>
      </c>
      <c r="W203" s="72"/>
      <c r="X203" s="3">
        <v>0</v>
      </c>
      <c r="Y203" s="72"/>
      <c r="Z203" s="3">
        <v>0</v>
      </c>
      <c r="AA203" s="72"/>
      <c r="AB203" s="3">
        <v>0</v>
      </c>
      <c r="AC203" s="72"/>
      <c r="AD203" s="3">
        <v>0</v>
      </c>
      <c r="AE203" s="72"/>
      <c r="AF203" s="3">
        <v>0</v>
      </c>
      <c r="AG203" s="72"/>
      <c r="AH203" s="5">
        <v>0</v>
      </c>
      <c r="AI203" s="72"/>
    </row>
    <row r="204" spans="1:35" s="1" customFormat="1" ht="27" customHeight="1" x14ac:dyDescent="0.25">
      <c r="A204" s="155"/>
      <c r="B204" s="27" t="s">
        <v>542</v>
      </c>
      <c r="C204" s="33" t="s">
        <v>468</v>
      </c>
      <c r="D204" s="4">
        <v>0</v>
      </c>
      <c r="E204" s="61">
        <f>SUM(D204)</f>
        <v>0</v>
      </c>
      <c r="F204" s="4">
        <v>0</v>
      </c>
      <c r="G204" s="59">
        <v>0</v>
      </c>
      <c r="H204" s="4">
        <v>0</v>
      </c>
      <c r="I204" s="59">
        <f>SUM(H204)</f>
        <v>0</v>
      </c>
      <c r="J204" s="4">
        <v>1</v>
      </c>
      <c r="K204" s="59">
        <f>SUM(J204)</f>
        <v>1</v>
      </c>
      <c r="L204" s="4">
        <v>1</v>
      </c>
      <c r="M204" s="59">
        <f>SUM(L204)</f>
        <v>1</v>
      </c>
      <c r="N204" s="6">
        <v>1</v>
      </c>
      <c r="O204" s="7">
        <v>1</v>
      </c>
      <c r="P204" s="4">
        <v>1</v>
      </c>
      <c r="Q204" s="7">
        <v>1</v>
      </c>
      <c r="R204" s="4">
        <v>1</v>
      </c>
      <c r="S204" s="7">
        <v>1</v>
      </c>
      <c r="T204" s="4">
        <v>1</v>
      </c>
      <c r="U204" s="7">
        <f>SUM(T204)</f>
        <v>1</v>
      </c>
      <c r="V204" s="4">
        <v>1</v>
      </c>
      <c r="W204" s="7">
        <v>1</v>
      </c>
      <c r="X204" s="4">
        <v>1</v>
      </c>
      <c r="Y204" s="7">
        <f>SUM(X204)</f>
        <v>1</v>
      </c>
      <c r="Z204" s="4">
        <v>1</v>
      </c>
      <c r="AA204" s="7">
        <v>1</v>
      </c>
      <c r="AB204" s="4">
        <v>1</v>
      </c>
      <c r="AC204" s="7">
        <v>1</v>
      </c>
      <c r="AD204" s="4">
        <v>1</v>
      </c>
      <c r="AE204" s="7">
        <v>1</v>
      </c>
      <c r="AF204" s="4">
        <v>1</v>
      </c>
      <c r="AG204" s="7">
        <v>1</v>
      </c>
      <c r="AH204" s="6">
        <v>1</v>
      </c>
      <c r="AI204" s="7">
        <v>1</v>
      </c>
    </row>
    <row r="205" spans="1:35" s="1" customFormat="1" ht="27" customHeight="1" x14ac:dyDescent="0.25">
      <c r="A205" s="155"/>
      <c r="B205" s="86" t="s">
        <v>543</v>
      </c>
      <c r="C205" s="32" t="s">
        <v>437</v>
      </c>
      <c r="D205" s="3">
        <v>1</v>
      </c>
      <c r="E205" s="177">
        <f>SUM(D205:D207)</f>
        <v>4</v>
      </c>
      <c r="F205" s="3">
        <v>1</v>
      </c>
      <c r="G205" s="71">
        <f>SUM(F205:F207)</f>
        <v>4</v>
      </c>
      <c r="H205" s="3">
        <v>0</v>
      </c>
      <c r="I205" s="71">
        <f>SUM(H205:H207)</f>
        <v>1</v>
      </c>
      <c r="J205" s="3">
        <v>0</v>
      </c>
      <c r="K205" s="71">
        <f>SUM(J205:J207)</f>
        <v>1</v>
      </c>
      <c r="L205" s="3">
        <v>0</v>
      </c>
      <c r="M205" s="71">
        <f>SUM(L205:L207)</f>
        <v>1</v>
      </c>
      <c r="N205" s="5">
        <v>0</v>
      </c>
      <c r="O205" s="72">
        <v>1</v>
      </c>
      <c r="P205" s="3">
        <v>1</v>
      </c>
      <c r="Q205" s="72">
        <v>2</v>
      </c>
      <c r="R205" s="3">
        <v>1</v>
      </c>
      <c r="S205" s="72">
        <v>2</v>
      </c>
      <c r="T205" s="3">
        <v>1</v>
      </c>
      <c r="U205" s="72">
        <f>SUM(T205:T206)</f>
        <v>3</v>
      </c>
      <c r="V205" s="3">
        <v>1</v>
      </c>
      <c r="W205" s="72">
        <v>3</v>
      </c>
      <c r="X205" s="3">
        <v>1</v>
      </c>
      <c r="Y205" s="72">
        <f>SUM(X205:X206)</f>
        <v>2</v>
      </c>
      <c r="Z205" s="3">
        <v>1</v>
      </c>
      <c r="AA205" s="72">
        <v>2</v>
      </c>
      <c r="AB205" s="3">
        <v>1</v>
      </c>
      <c r="AC205" s="72">
        <v>2</v>
      </c>
      <c r="AD205" s="3">
        <v>1</v>
      </c>
      <c r="AE205" s="72">
        <v>2</v>
      </c>
      <c r="AF205" s="3">
        <v>0</v>
      </c>
      <c r="AG205" s="72">
        <v>2</v>
      </c>
      <c r="AH205" s="5">
        <v>0</v>
      </c>
      <c r="AI205" s="72">
        <v>2</v>
      </c>
    </row>
    <row r="206" spans="1:35" s="1" customFormat="1" ht="27" customHeight="1" x14ac:dyDescent="0.25">
      <c r="A206" s="155"/>
      <c r="B206" s="132"/>
      <c r="C206" s="32" t="s">
        <v>436</v>
      </c>
      <c r="D206" s="3">
        <v>2</v>
      </c>
      <c r="E206" s="178"/>
      <c r="F206" s="3">
        <v>2</v>
      </c>
      <c r="G206" s="71"/>
      <c r="H206" s="3">
        <v>0</v>
      </c>
      <c r="I206" s="71"/>
      <c r="J206" s="3">
        <v>0</v>
      </c>
      <c r="K206" s="71"/>
      <c r="L206" s="3">
        <v>0</v>
      </c>
      <c r="M206" s="71"/>
      <c r="N206" s="5">
        <v>0</v>
      </c>
      <c r="O206" s="72"/>
      <c r="P206" s="3">
        <v>0</v>
      </c>
      <c r="Q206" s="72"/>
      <c r="R206" s="3">
        <v>0</v>
      </c>
      <c r="S206" s="72"/>
      <c r="T206" s="3">
        <v>2</v>
      </c>
      <c r="U206" s="72"/>
      <c r="V206" s="3">
        <v>2</v>
      </c>
      <c r="W206" s="72"/>
      <c r="X206" s="3">
        <v>1</v>
      </c>
      <c r="Y206" s="72"/>
      <c r="Z206" s="3">
        <v>1</v>
      </c>
      <c r="AA206" s="72"/>
      <c r="AB206" s="3">
        <v>1</v>
      </c>
      <c r="AC206" s="72"/>
      <c r="AD206" s="3">
        <v>1</v>
      </c>
      <c r="AE206" s="72"/>
      <c r="AF206" s="3">
        <v>2</v>
      </c>
      <c r="AG206" s="72"/>
      <c r="AH206" s="5">
        <v>2</v>
      </c>
      <c r="AI206" s="72"/>
    </row>
    <row r="207" spans="1:35" s="1" customFormat="1" ht="27" customHeight="1" x14ac:dyDescent="0.25">
      <c r="A207" s="155"/>
      <c r="B207" s="133"/>
      <c r="C207" s="32" t="s">
        <v>468</v>
      </c>
      <c r="D207" s="3">
        <v>1</v>
      </c>
      <c r="E207" s="179"/>
      <c r="F207" s="3">
        <v>1</v>
      </c>
      <c r="G207" s="71"/>
      <c r="H207" s="3">
        <v>1</v>
      </c>
      <c r="I207" s="71"/>
      <c r="J207" s="3">
        <v>1</v>
      </c>
      <c r="K207" s="71"/>
      <c r="L207" s="3">
        <v>1</v>
      </c>
      <c r="M207" s="71"/>
      <c r="N207" s="5">
        <v>1</v>
      </c>
      <c r="O207" s="72"/>
      <c r="P207" s="3">
        <v>1</v>
      </c>
      <c r="Q207" s="72"/>
      <c r="R207" s="3">
        <v>1</v>
      </c>
      <c r="S207" s="72"/>
      <c r="T207" s="3">
        <v>0</v>
      </c>
      <c r="U207" s="72"/>
      <c r="V207" s="3">
        <v>0</v>
      </c>
      <c r="W207" s="72"/>
      <c r="X207" s="3">
        <v>0</v>
      </c>
      <c r="Y207" s="72"/>
      <c r="Z207" s="3">
        <v>0</v>
      </c>
      <c r="AA207" s="72"/>
      <c r="AB207" s="3">
        <v>0</v>
      </c>
      <c r="AC207" s="72"/>
      <c r="AD207" s="3">
        <v>0</v>
      </c>
      <c r="AE207" s="72"/>
      <c r="AF207" s="3">
        <v>0</v>
      </c>
      <c r="AG207" s="72"/>
      <c r="AH207" s="5">
        <v>0</v>
      </c>
      <c r="AI207" s="72"/>
    </row>
    <row r="208" spans="1:35" s="1" customFormat="1" ht="27" customHeight="1" x14ac:dyDescent="0.25">
      <c r="A208" s="155"/>
      <c r="B208" s="124" t="s">
        <v>544</v>
      </c>
      <c r="C208" s="33" t="s">
        <v>436</v>
      </c>
      <c r="D208" s="4">
        <v>3</v>
      </c>
      <c r="E208" s="180">
        <f>SUM(D208:D209)</f>
        <v>3</v>
      </c>
      <c r="F208" s="4">
        <v>3</v>
      </c>
      <c r="G208" s="73">
        <f>SUM(F208:F209)</f>
        <v>3</v>
      </c>
      <c r="H208" s="4">
        <v>3</v>
      </c>
      <c r="I208" s="73">
        <f>SUM(H208:H209)</f>
        <v>3</v>
      </c>
      <c r="J208" s="4">
        <v>3</v>
      </c>
      <c r="K208" s="73">
        <f>SUM(J208:J209)</f>
        <v>3</v>
      </c>
      <c r="L208" s="4">
        <v>1</v>
      </c>
      <c r="M208" s="73">
        <f>SUM(L208:L209)</f>
        <v>1</v>
      </c>
      <c r="N208" s="6">
        <v>1</v>
      </c>
      <c r="O208" s="70">
        <v>1</v>
      </c>
      <c r="P208" s="4">
        <v>1</v>
      </c>
      <c r="Q208" s="70">
        <v>1</v>
      </c>
      <c r="R208" s="4">
        <v>1</v>
      </c>
      <c r="S208" s="70">
        <v>1</v>
      </c>
      <c r="T208" s="4">
        <v>1</v>
      </c>
      <c r="U208" s="70">
        <f>SUM(T208:T209)</f>
        <v>2</v>
      </c>
      <c r="V208" s="4">
        <v>1</v>
      </c>
      <c r="W208" s="70">
        <v>2</v>
      </c>
      <c r="X208" s="4">
        <v>0</v>
      </c>
      <c r="Y208" s="70">
        <f>SUM(X209)</f>
        <v>1</v>
      </c>
      <c r="Z208" s="4">
        <v>0</v>
      </c>
      <c r="AA208" s="70">
        <v>1</v>
      </c>
      <c r="AB208" s="4">
        <v>0</v>
      </c>
      <c r="AC208" s="70">
        <v>1</v>
      </c>
      <c r="AD208" s="4">
        <v>0</v>
      </c>
      <c r="AE208" s="70">
        <v>1</v>
      </c>
      <c r="AF208" s="4">
        <v>0</v>
      </c>
      <c r="AG208" s="70">
        <v>1</v>
      </c>
      <c r="AH208" s="6">
        <v>0</v>
      </c>
      <c r="AI208" s="70">
        <v>1</v>
      </c>
    </row>
    <row r="209" spans="1:35" s="1" customFormat="1" ht="27" customHeight="1" x14ac:dyDescent="0.25">
      <c r="A209" s="155"/>
      <c r="B209" s="126"/>
      <c r="C209" s="33" t="s">
        <v>468</v>
      </c>
      <c r="D209" s="4">
        <v>0</v>
      </c>
      <c r="E209" s="182"/>
      <c r="F209" s="4">
        <v>0</v>
      </c>
      <c r="G209" s="73"/>
      <c r="H209" s="4">
        <v>0</v>
      </c>
      <c r="I209" s="73"/>
      <c r="J209" s="4">
        <v>0</v>
      </c>
      <c r="K209" s="73"/>
      <c r="L209" s="4">
        <v>0</v>
      </c>
      <c r="M209" s="73"/>
      <c r="N209" s="6">
        <v>0</v>
      </c>
      <c r="O209" s="70"/>
      <c r="P209" s="4">
        <v>0</v>
      </c>
      <c r="Q209" s="70"/>
      <c r="R209" s="4">
        <v>0</v>
      </c>
      <c r="S209" s="70"/>
      <c r="T209" s="4">
        <v>1</v>
      </c>
      <c r="U209" s="70"/>
      <c r="V209" s="4">
        <v>1</v>
      </c>
      <c r="W209" s="70"/>
      <c r="X209" s="4">
        <v>1</v>
      </c>
      <c r="Y209" s="70"/>
      <c r="Z209" s="4">
        <v>1</v>
      </c>
      <c r="AA209" s="70"/>
      <c r="AB209" s="4">
        <v>1</v>
      </c>
      <c r="AC209" s="70"/>
      <c r="AD209" s="4">
        <v>1</v>
      </c>
      <c r="AE209" s="70"/>
      <c r="AF209" s="4">
        <v>1</v>
      </c>
      <c r="AG209" s="70"/>
      <c r="AH209" s="6">
        <v>1</v>
      </c>
      <c r="AI209" s="70"/>
    </row>
    <row r="210" spans="1:35" ht="27" customHeight="1" x14ac:dyDescent="0.25">
      <c r="A210" s="117" t="s">
        <v>420</v>
      </c>
      <c r="B210" s="118"/>
      <c r="C210" s="37" t="s">
        <v>437</v>
      </c>
      <c r="D210" s="18">
        <f>SUM(D198,D201,D205)</f>
        <v>2</v>
      </c>
      <c r="E210" s="189">
        <f>SUM(E196:E209)</f>
        <v>11</v>
      </c>
      <c r="F210" s="18">
        <v>2</v>
      </c>
      <c r="G210" s="74">
        <f>SUM(G196:G209)</f>
        <v>11</v>
      </c>
      <c r="H210" s="18">
        <f>SUM(H198,H201,H205)</f>
        <v>1</v>
      </c>
      <c r="I210" s="74">
        <f>SUM(I196:I209)</f>
        <v>7</v>
      </c>
      <c r="J210" s="18">
        <f>SUM(J198,J201,J205)</f>
        <v>1</v>
      </c>
      <c r="K210" s="74">
        <f>SUM(J196:J209)</f>
        <v>8</v>
      </c>
      <c r="L210" s="18">
        <f>SUM(L201)</f>
        <v>1</v>
      </c>
      <c r="M210" s="74">
        <f>SUM(M196:M209)</f>
        <v>8</v>
      </c>
      <c r="N210" s="19">
        <f>SUM(N201)</f>
        <v>1</v>
      </c>
      <c r="O210" s="97">
        <f>SUM(O196:O209)</f>
        <v>9</v>
      </c>
      <c r="P210" s="18">
        <v>3</v>
      </c>
      <c r="Q210" s="97">
        <v>13</v>
      </c>
      <c r="R210" s="18">
        <v>3</v>
      </c>
      <c r="S210" s="97">
        <v>14</v>
      </c>
      <c r="T210" s="18">
        <f>T205+T201+T198</f>
        <v>2</v>
      </c>
      <c r="U210" s="97">
        <f>SUM(T210:T212)</f>
        <v>15</v>
      </c>
      <c r="V210" s="18">
        <v>3</v>
      </c>
      <c r="W210" s="97">
        <v>18</v>
      </c>
      <c r="X210" s="18">
        <f>SUM(X198,X205)</f>
        <v>2</v>
      </c>
      <c r="Y210" s="97">
        <v>12</v>
      </c>
      <c r="Z210" s="18">
        <v>2</v>
      </c>
      <c r="AA210" s="97">
        <v>9</v>
      </c>
      <c r="AB210" s="18">
        <f>AB198+AB205</f>
        <v>2</v>
      </c>
      <c r="AC210" s="97">
        <v>7</v>
      </c>
      <c r="AD210" s="18">
        <v>2</v>
      </c>
      <c r="AE210" s="97">
        <v>7</v>
      </c>
      <c r="AF210" s="18">
        <v>1</v>
      </c>
      <c r="AG210" s="97">
        <v>6</v>
      </c>
      <c r="AH210" s="19">
        <v>1</v>
      </c>
      <c r="AI210" s="97">
        <v>5</v>
      </c>
    </row>
    <row r="211" spans="1:35" ht="27" customHeight="1" x14ac:dyDescent="0.25">
      <c r="A211" s="119"/>
      <c r="B211" s="120"/>
      <c r="C211" s="37" t="s">
        <v>436</v>
      </c>
      <c r="D211" s="18">
        <f>SUM(D196,D199,D202,D206,D208)</f>
        <v>7</v>
      </c>
      <c r="E211" s="190"/>
      <c r="F211" s="18">
        <v>7</v>
      </c>
      <c r="G211" s="74"/>
      <c r="H211" s="18">
        <f>SUM(H196,H199,H202,H206,H208)</f>
        <v>4</v>
      </c>
      <c r="I211" s="74"/>
      <c r="J211" s="18">
        <f>SUM(J196,J199,J202,J206,J208)</f>
        <v>4</v>
      </c>
      <c r="K211" s="74"/>
      <c r="L211" s="18">
        <f>SUM(L199,L202,L208)</f>
        <v>4</v>
      </c>
      <c r="M211" s="74"/>
      <c r="N211" s="18">
        <f>SUM(N199,N202,N208)</f>
        <v>4</v>
      </c>
      <c r="O211" s="97"/>
      <c r="P211" s="18">
        <v>6</v>
      </c>
      <c r="Q211" s="97"/>
      <c r="R211" s="18">
        <v>7</v>
      </c>
      <c r="S211" s="97"/>
      <c r="T211" s="18">
        <f>T208+T206+T202+T199+T196</f>
        <v>9</v>
      </c>
      <c r="U211" s="97"/>
      <c r="V211" s="18">
        <v>10</v>
      </c>
      <c r="W211" s="97"/>
      <c r="X211" s="18">
        <f>SUM(X206,X202)</f>
        <v>6</v>
      </c>
      <c r="Y211" s="97"/>
      <c r="Z211" s="18">
        <v>4</v>
      </c>
      <c r="AA211" s="97"/>
      <c r="AB211" s="18">
        <f>AB206+AB202</f>
        <v>2</v>
      </c>
      <c r="AC211" s="97"/>
      <c r="AD211" s="18">
        <v>1</v>
      </c>
      <c r="AE211" s="97"/>
      <c r="AF211" s="18">
        <v>2</v>
      </c>
      <c r="AG211" s="97"/>
      <c r="AH211" s="19">
        <v>2</v>
      </c>
      <c r="AI211" s="97"/>
    </row>
    <row r="212" spans="1:35" ht="27" customHeight="1" x14ac:dyDescent="0.25">
      <c r="A212" s="121"/>
      <c r="B212" s="122"/>
      <c r="C212" s="37" t="s">
        <v>468</v>
      </c>
      <c r="D212" s="18">
        <f>SUM(D197,D200,D203,D204,D207,D209)</f>
        <v>2</v>
      </c>
      <c r="E212" s="191"/>
      <c r="F212" s="18">
        <v>2</v>
      </c>
      <c r="G212" s="74"/>
      <c r="H212" s="18">
        <f>SUM(H197,H200,H203,H204,H207,H209)</f>
        <v>2</v>
      </c>
      <c r="I212" s="74"/>
      <c r="J212" s="18">
        <f>SUM(J197,J200,J203,J204,J207,J209)</f>
        <v>3</v>
      </c>
      <c r="K212" s="74"/>
      <c r="L212" s="18">
        <f>SUM(L200,L204,L207)</f>
        <v>3</v>
      </c>
      <c r="M212" s="74"/>
      <c r="N212" s="19">
        <f>SUM(N200,N204,N207)</f>
        <v>4</v>
      </c>
      <c r="O212" s="97"/>
      <c r="P212" s="18">
        <v>4</v>
      </c>
      <c r="Q212" s="97"/>
      <c r="R212" s="18">
        <v>4</v>
      </c>
      <c r="S212" s="97"/>
      <c r="T212" s="18">
        <f>T209+T204+T200+T197</f>
        <v>4</v>
      </c>
      <c r="U212" s="97"/>
      <c r="V212" s="18">
        <v>5</v>
      </c>
      <c r="W212" s="97"/>
      <c r="X212" s="18">
        <f>SUM(X197,X200,X204,X209)</f>
        <v>4</v>
      </c>
      <c r="Y212" s="97"/>
      <c r="Z212" s="18">
        <v>3</v>
      </c>
      <c r="AA212" s="97"/>
      <c r="AB212" s="18">
        <f>AB197+AB200+AB204+AB209</f>
        <v>3</v>
      </c>
      <c r="AC212" s="97"/>
      <c r="AD212" s="18">
        <v>4</v>
      </c>
      <c r="AE212" s="97"/>
      <c r="AF212" s="18">
        <v>3</v>
      </c>
      <c r="AG212" s="97"/>
      <c r="AH212" s="19">
        <v>2</v>
      </c>
      <c r="AI212" s="97"/>
    </row>
    <row r="213" spans="1:35" ht="27" customHeight="1" x14ac:dyDescent="0.25">
      <c r="A213" s="106" t="s">
        <v>545</v>
      </c>
      <c r="B213" s="107"/>
      <c r="C213" s="39" t="s">
        <v>546</v>
      </c>
      <c r="D213" s="3">
        <f>SUM(D65,D74,D112,D156,D192,D210)</f>
        <v>444</v>
      </c>
      <c r="E213" s="177">
        <f>SUM(E65,E74,E112,E156,E192,E210)</f>
        <v>1023</v>
      </c>
      <c r="F213" s="3">
        <v>465</v>
      </c>
      <c r="G213" s="75">
        <f>SUM(G65,G74,G112,G156,G192,G210)</f>
        <v>1026</v>
      </c>
      <c r="H213" s="3">
        <f>SUM(H65,H74,H112,H156,H192,H210)</f>
        <v>413</v>
      </c>
      <c r="I213" s="75">
        <f>SUM(I65,I74,I112,I156,I192,I210)</f>
        <v>946</v>
      </c>
      <c r="J213" s="3">
        <f t="shared" ref="J213:O213" si="3">SUM(J65,J74,J112,J156,J192,J210)</f>
        <v>426</v>
      </c>
      <c r="K213" s="75">
        <f t="shared" si="3"/>
        <v>962</v>
      </c>
      <c r="L213" s="3">
        <f t="shared" si="3"/>
        <v>407</v>
      </c>
      <c r="M213" s="75">
        <f t="shared" si="3"/>
        <v>923</v>
      </c>
      <c r="N213" s="3">
        <f t="shared" si="3"/>
        <v>429</v>
      </c>
      <c r="O213" s="75">
        <f t="shared" si="3"/>
        <v>974</v>
      </c>
      <c r="P213" s="3">
        <v>374</v>
      </c>
      <c r="Q213" s="104">
        <v>902</v>
      </c>
      <c r="R213" s="3">
        <v>384</v>
      </c>
      <c r="S213" s="104">
        <v>968</v>
      </c>
      <c r="T213" s="3">
        <f>T210+T192+T156+T112+T74+T65</f>
        <v>295</v>
      </c>
      <c r="U213" s="104">
        <f>U210+U192+U156+U112+U74+U65</f>
        <v>869</v>
      </c>
      <c r="V213" s="3">
        <v>327</v>
      </c>
      <c r="W213" s="104">
        <v>911</v>
      </c>
      <c r="X213" s="3">
        <f>SUM(X74,X192,X65,X112,X210,X156)</f>
        <v>211</v>
      </c>
      <c r="Y213" s="104">
        <v>739</v>
      </c>
      <c r="Z213" s="3">
        <v>220</v>
      </c>
      <c r="AA213" s="104">
        <v>748</v>
      </c>
      <c r="AB213" s="3">
        <f>AB156+AB210+AB112+AB65+AB192+AB74</f>
        <v>123</v>
      </c>
      <c r="AC213" s="104">
        <f>AC156+AC210+AC112+AC65+AC192+AC74</f>
        <v>626</v>
      </c>
      <c r="AD213" s="3">
        <v>128</v>
      </c>
      <c r="AE213" s="104">
        <v>648</v>
      </c>
      <c r="AF213" s="3">
        <v>67</v>
      </c>
      <c r="AG213" s="104">
        <v>564</v>
      </c>
      <c r="AH213" s="5">
        <v>73</v>
      </c>
      <c r="AI213" s="104">
        <v>564</v>
      </c>
    </row>
    <row r="214" spans="1:35" ht="27" customHeight="1" x14ac:dyDescent="0.25">
      <c r="A214" s="108"/>
      <c r="B214" s="109"/>
      <c r="C214" s="32" t="s">
        <v>547</v>
      </c>
      <c r="D214" s="3">
        <f>SUM(D66,D75,D113,D157,D193,D211)</f>
        <v>302</v>
      </c>
      <c r="E214" s="178"/>
      <c r="F214" s="3">
        <v>288</v>
      </c>
      <c r="G214" s="75"/>
      <c r="H214" s="3">
        <f>SUM(H66,H75,H113,H157,H193,H211)</f>
        <v>261</v>
      </c>
      <c r="I214" s="75"/>
      <c r="J214" s="3">
        <f>SUM(J66,J75,J113,J157,J193,J211)</f>
        <v>257</v>
      </c>
      <c r="K214" s="75"/>
      <c r="L214" s="3">
        <f>SUM(L211,L193,L157,L113,L75,L66)</f>
        <v>230</v>
      </c>
      <c r="M214" s="75"/>
      <c r="N214" s="3">
        <f>SUM(N66,N75,N113,N157,N193,N211)</f>
        <v>238</v>
      </c>
      <c r="O214" s="75"/>
      <c r="P214" s="3">
        <v>210</v>
      </c>
      <c r="Q214" s="104"/>
      <c r="R214" s="3">
        <v>230</v>
      </c>
      <c r="S214" s="104"/>
      <c r="T214" s="3">
        <f>T211+T193+T157+T113+T75+T66</f>
        <v>212</v>
      </c>
      <c r="U214" s="104"/>
      <c r="V214" s="3">
        <v>223</v>
      </c>
      <c r="W214" s="104"/>
      <c r="X214" s="3">
        <f>SUM(X75,X193,X66,X113,X211,X157)</f>
        <v>186</v>
      </c>
      <c r="Y214" s="104"/>
      <c r="Z214" s="3">
        <v>198</v>
      </c>
      <c r="AA214" s="104"/>
      <c r="AB214" s="3">
        <f>AB157+AB211+AB113+AB66+AB193+AB75</f>
        <v>174</v>
      </c>
      <c r="AC214" s="104"/>
      <c r="AD214" s="3">
        <v>186</v>
      </c>
      <c r="AE214" s="104"/>
      <c r="AF214" s="3">
        <v>187</v>
      </c>
      <c r="AG214" s="104"/>
      <c r="AH214" s="5">
        <v>181</v>
      </c>
      <c r="AI214" s="104"/>
    </row>
    <row r="215" spans="1:35" ht="27" customHeight="1" x14ac:dyDescent="0.25">
      <c r="A215" s="108"/>
      <c r="B215" s="109"/>
      <c r="C215" s="32" t="s">
        <v>548</v>
      </c>
      <c r="D215" s="3">
        <f>SUM(D67,D115,D158,D195,D212)</f>
        <v>272</v>
      </c>
      <c r="E215" s="178"/>
      <c r="F215" s="3">
        <v>270</v>
      </c>
      <c r="G215" s="75"/>
      <c r="H215" s="3">
        <f>SUM(H67,H115,H158,H195,H212)</f>
        <v>270</v>
      </c>
      <c r="I215" s="75"/>
      <c r="J215" s="3">
        <f>SUM(J67,J115,J158,J195,J212)</f>
        <v>278</v>
      </c>
      <c r="K215" s="75"/>
      <c r="L215" s="3">
        <f>SUM(L212,L195,L158,L115,L67)</f>
        <v>283</v>
      </c>
      <c r="M215" s="75"/>
      <c r="N215" s="3">
        <f>SUM(N67,N115,N158,N195,N212)</f>
        <v>301</v>
      </c>
      <c r="O215" s="75"/>
      <c r="P215" s="3">
        <v>307</v>
      </c>
      <c r="Q215" s="104"/>
      <c r="R215" s="3">
        <v>342</v>
      </c>
      <c r="S215" s="104"/>
      <c r="T215" s="3">
        <f>T212+T195+T158+T115+T67</f>
        <v>352</v>
      </c>
      <c r="U215" s="104"/>
      <c r="V215" s="3">
        <v>349</v>
      </c>
      <c r="W215" s="104"/>
      <c r="X215" s="3">
        <f>SUM(X195,X67,X115,X212,X158)</f>
        <v>337</v>
      </c>
      <c r="Y215" s="104"/>
      <c r="Z215" s="3">
        <v>326</v>
      </c>
      <c r="AA215" s="104"/>
      <c r="AB215" s="3">
        <f>AB158+AB212+AB115+AB67+AB195</f>
        <v>323</v>
      </c>
      <c r="AC215" s="104"/>
      <c r="AD215" s="3">
        <v>330</v>
      </c>
      <c r="AE215" s="104"/>
      <c r="AF215" s="3">
        <v>309</v>
      </c>
      <c r="AG215" s="104"/>
      <c r="AH215" s="5">
        <v>310</v>
      </c>
      <c r="AI215" s="104"/>
    </row>
    <row r="216" spans="1:35" ht="27" customHeight="1" thickBot="1" x14ac:dyDescent="0.3">
      <c r="A216" s="110"/>
      <c r="B216" s="111"/>
      <c r="C216" s="40" t="s">
        <v>549</v>
      </c>
      <c r="D216" s="20">
        <f>SUM(D68,D76,D114,D159,D194)</f>
        <v>5</v>
      </c>
      <c r="E216" s="188"/>
      <c r="F216" s="20">
        <v>3</v>
      </c>
      <c r="G216" s="76"/>
      <c r="H216" s="20">
        <f>SUM(H68,H76,H114,H159,H194)</f>
        <v>2</v>
      </c>
      <c r="I216" s="76"/>
      <c r="J216" s="20">
        <f>SUM(J68,J76,J114,J159,J194)</f>
        <v>1</v>
      </c>
      <c r="K216" s="76"/>
      <c r="L216" s="20">
        <f>SUM(L194,L159,L114,L76,L68)</f>
        <v>3</v>
      </c>
      <c r="M216" s="76"/>
      <c r="N216" s="20">
        <f>SUM(N68,N76,N114,N159,N194)</f>
        <v>6</v>
      </c>
      <c r="O216" s="76"/>
      <c r="P216" s="20">
        <v>11</v>
      </c>
      <c r="Q216" s="105"/>
      <c r="R216" s="20">
        <v>12</v>
      </c>
      <c r="S216" s="105"/>
      <c r="T216" s="20">
        <f>T194+T114+T76+T68</f>
        <v>10</v>
      </c>
      <c r="U216" s="105"/>
      <c r="V216" s="20">
        <v>12</v>
      </c>
      <c r="W216" s="105"/>
      <c r="X216" s="20">
        <f>SUM(X68,X114)</f>
        <v>4</v>
      </c>
      <c r="Y216" s="105"/>
      <c r="Z216" s="20">
        <v>4</v>
      </c>
      <c r="AA216" s="105"/>
      <c r="AB216" s="20">
        <f>AB114+AB68</f>
        <v>4</v>
      </c>
      <c r="AC216" s="105"/>
      <c r="AD216" s="20">
        <v>4</v>
      </c>
      <c r="AE216" s="105"/>
      <c r="AF216" s="20">
        <v>1</v>
      </c>
      <c r="AG216" s="105"/>
      <c r="AH216" s="69">
        <v>0</v>
      </c>
      <c r="AI216" s="105"/>
    </row>
    <row r="217" spans="1:35" x14ac:dyDescent="0.25">
      <c r="A217" s="53" t="s">
        <v>560</v>
      </c>
    </row>
    <row r="218" spans="1:35" x14ac:dyDescent="0.25">
      <c r="A218" s="22" t="s">
        <v>561</v>
      </c>
    </row>
  </sheetData>
  <mergeCells count="1148">
    <mergeCell ref="E70:E71"/>
    <mergeCell ref="E126:E127"/>
    <mergeCell ref="E124:E125"/>
    <mergeCell ref="E122:E123"/>
    <mergeCell ref="E119:E121"/>
    <mergeCell ref="E112:E115"/>
    <mergeCell ref="E107:E109"/>
    <mergeCell ref="E105:E106"/>
    <mergeCell ref="E103:E104"/>
    <mergeCell ref="E99:E101"/>
    <mergeCell ref="E96:E98"/>
    <mergeCell ref="E93:E95"/>
    <mergeCell ref="E89:E90"/>
    <mergeCell ref="E86:E87"/>
    <mergeCell ref="E83:E84"/>
    <mergeCell ref="E80:E82"/>
    <mergeCell ref="E78:E79"/>
    <mergeCell ref="E74:E76"/>
    <mergeCell ref="E51:E54"/>
    <mergeCell ref="E56:E58"/>
    <mergeCell ref="E60:E61"/>
    <mergeCell ref="E62:E63"/>
    <mergeCell ref="E65:E68"/>
    <mergeCell ref="E213:E216"/>
    <mergeCell ref="E210:E212"/>
    <mergeCell ref="E208:E209"/>
    <mergeCell ref="E205:E207"/>
    <mergeCell ref="E201:E203"/>
    <mergeCell ref="E198:E200"/>
    <mergeCell ref="E196:E197"/>
    <mergeCell ref="E192:E195"/>
    <mergeCell ref="E190:E191"/>
    <mergeCell ref="E186:E189"/>
    <mergeCell ref="E184:E185"/>
    <mergeCell ref="E181:E183"/>
    <mergeCell ref="E178:E179"/>
    <mergeCell ref="E175:E177"/>
    <mergeCell ref="E172:E174"/>
    <mergeCell ref="E169:E171"/>
    <mergeCell ref="E166:E168"/>
    <mergeCell ref="E163:E164"/>
    <mergeCell ref="E160:E162"/>
    <mergeCell ref="E156:E159"/>
    <mergeCell ref="E147:E148"/>
    <mergeCell ref="E144:E146"/>
    <mergeCell ref="E139:E142"/>
    <mergeCell ref="E136:E138"/>
    <mergeCell ref="E133:E134"/>
    <mergeCell ref="E131:E132"/>
    <mergeCell ref="E128:E130"/>
    <mergeCell ref="D2:E2"/>
    <mergeCell ref="E4:E6"/>
    <mergeCell ref="E7:E9"/>
    <mergeCell ref="E10:E12"/>
    <mergeCell ref="E13:E15"/>
    <mergeCell ref="E16:E17"/>
    <mergeCell ref="E18:E19"/>
    <mergeCell ref="E20:E22"/>
    <mergeCell ref="E24:E26"/>
    <mergeCell ref="E27:E30"/>
    <mergeCell ref="E31:E33"/>
    <mergeCell ref="E34:E36"/>
    <mergeCell ref="E37:E39"/>
    <mergeCell ref="E40:E42"/>
    <mergeCell ref="E43:E44"/>
    <mergeCell ref="E45:E47"/>
    <mergeCell ref="E48:E50"/>
    <mergeCell ref="G205:G207"/>
    <mergeCell ref="G208:G209"/>
    <mergeCell ref="G210:G212"/>
    <mergeCell ref="G213:G216"/>
    <mergeCell ref="G169:G171"/>
    <mergeCell ref="G172:G174"/>
    <mergeCell ref="G175:G177"/>
    <mergeCell ref="G178:G179"/>
    <mergeCell ref="G181:G183"/>
    <mergeCell ref="G184:G185"/>
    <mergeCell ref="G186:G189"/>
    <mergeCell ref="G190:G191"/>
    <mergeCell ref="G133:G134"/>
    <mergeCell ref="G136:G138"/>
    <mergeCell ref="G139:G142"/>
    <mergeCell ref="G144:G146"/>
    <mergeCell ref="G147:G148"/>
    <mergeCell ref="G156:G159"/>
    <mergeCell ref="G160:G162"/>
    <mergeCell ref="G163:G164"/>
    <mergeCell ref="G166:G168"/>
    <mergeCell ref="G112:G115"/>
    <mergeCell ref="G124:G125"/>
    <mergeCell ref="G126:G127"/>
    <mergeCell ref="G128:G130"/>
    <mergeCell ref="G131:G132"/>
    <mergeCell ref="G65:G68"/>
    <mergeCell ref="G70:G71"/>
    <mergeCell ref="G74:G76"/>
    <mergeCell ref="G78:G79"/>
    <mergeCell ref="G80:G82"/>
    <mergeCell ref="G89:G90"/>
    <mergeCell ref="G93:G95"/>
    <mergeCell ref="G99:G101"/>
    <mergeCell ref="G192:G195"/>
    <mergeCell ref="G196:G197"/>
    <mergeCell ref="G198:G200"/>
    <mergeCell ref="G201:G203"/>
    <mergeCell ref="G37:G39"/>
    <mergeCell ref="G40:G42"/>
    <mergeCell ref="G43:G44"/>
    <mergeCell ref="G45:G47"/>
    <mergeCell ref="G48:G50"/>
    <mergeCell ref="G51:G54"/>
    <mergeCell ref="G56:G58"/>
    <mergeCell ref="G60:G61"/>
    <mergeCell ref="G62:G63"/>
    <mergeCell ref="F2:G2"/>
    <mergeCell ref="G4:G6"/>
    <mergeCell ref="G7:G9"/>
    <mergeCell ref="G10:G12"/>
    <mergeCell ref="G13:G15"/>
    <mergeCell ref="G16:G17"/>
    <mergeCell ref="G18:G19"/>
    <mergeCell ref="G20:G22"/>
    <mergeCell ref="G24:G26"/>
    <mergeCell ref="AI201:AI203"/>
    <mergeCell ref="M201:M203"/>
    <mergeCell ref="O201:O203"/>
    <mergeCell ref="Q201:Q203"/>
    <mergeCell ref="S201:S203"/>
    <mergeCell ref="U201:U203"/>
    <mergeCell ref="W201:W203"/>
    <mergeCell ref="Y201:Y203"/>
    <mergeCell ref="AA201:AA203"/>
    <mergeCell ref="AC201:AC203"/>
    <mergeCell ref="Q133:Q134"/>
    <mergeCell ref="S133:S134"/>
    <mergeCell ref="U133:U134"/>
    <mergeCell ref="W133:W134"/>
    <mergeCell ref="Y133:Y134"/>
    <mergeCell ref="AA133:AA134"/>
    <mergeCell ref="AC133:AC134"/>
    <mergeCell ref="AE133:AE134"/>
    <mergeCell ref="AG133:AG134"/>
    <mergeCell ref="Q147:Q148"/>
    <mergeCell ref="S147:S148"/>
    <mergeCell ref="U147:U148"/>
    <mergeCell ref="W147:W148"/>
    <mergeCell ref="Y147:Y148"/>
    <mergeCell ref="AA147:AA148"/>
    <mergeCell ref="AC147:AC148"/>
    <mergeCell ref="AE147:AE148"/>
    <mergeCell ref="AG147:AG148"/>
    <mergeCell ref="AC136:AC138"/>
    <mergeCell ref="AI192:AI195"/>
    <mergeCell ref="U166:U168"/>
    <mergeCell ref="U169:U171"/>
    <mergeCell ref="U89:U90"/>
    <mergeCell ref="W89:W90"/>
    <mergeCell ref="Y89:Y90"/>
    <mergeCell ref="AA89:AA90"/>
    <mergeCell ref="AC89:AC90"/>
    <mergeCell ref="AE89:AE90"/>
    <mergeCell ref="AG89:AG90"/>
    <mergeCell ref="AI89:AI90"/>
    <mergeCell ref="K205:K207"/>
    <mergeCell ref="K166:K168"/>
    <mergeCell ref="K169:K171"/>
    <mergeCell ref="K172:K174"/>
    <mergeCell ref="K103:K104"/>
    <mergeCell ref="K105:K106"/>
    <mergeCell ref="K112:K115"/>
    <mergeCell ref="K124:K125"/>
    <mergeCell ref="K126:K127"/>
    <mergeCell ref="K128:K130"/>
    <mergeCell ref="K131:K132"/>
    <mergeCell ref="O103:O104"/>
    <mergeCell ref="Y175:Y177"/>
    <mergeCell ref="AA175:AA177"/>
    <mergeCell ref="AC175:AC177"/>
    <mergeCell ref="Q107:Q109"/>
    <mergeCell ref="S107:S109"/>
    <mergeCell ref="U107:U109"/>
    <mergeCell ref="W107:W109"/>
    <mergeCell ref="Y107:Y109"/>
    <mergeCell ref="AA107:AA109"/>
    <mergeCell ref="AC107:AC109"/>
    <mergeCell ref="AE107:AE109"/>
    <mergeCell ref="AG107:AG109"/>
    <mergeCell ref="K208:K209"/>
    <mergeCell ref="K210:K212"/>
    <mergeCell ref="K213:K216"/>
    <mergeCell ref="A4:A64"/>
    <mergeCell ref="B89:B90"/>
    <mergeCell ref="K89:K90"/>
    <mergeCell ref="B99:B101"/>
    <mergeCell ref="K99:K101"/>
    <mergeCell ref="B107:B109"/>
    <mergeCell ref="K107:K109"/>
    <mergeCell ref="B133:B134"/>
    <mergeCell ref="K133:K134"/>
    <mergeCell ref="B147:B148"/>
    <mergeCell ref="K147:K148"/>
    <mergeCell ref="B201:B203"/>
    <mergeCell ref="K201:K203"/>
    <mergeCell ref="K175:K177"/>
    <mergeCell ref="K178:K179"/>
    <mergeCell ref="K181:K183"/>
    <mergeCell ref="K184:K185"/>
    <mergeCell ref="K186:K189"/>
    <mergeCell ref="K190:K191"/>
    <mergeCell ref="G27:G30"/>
    <mergeCell ref="K192:K195"/>
    <mergeCell ref="K196:K197"/>
    <mergeCell ref="K198:K200"/>
    <mergeCell ref="K136:K138"/>
    <mergeCell ref="K139:K142"/>
    <mergeCell ref="K144:K146"/>
    <mergeCell ref="K156:K159"/>
    <mergeCell ref="K160:K162"/>
    <mergeCell ref="K163:K164"/>
    <mergeCell ref="K37:K39"/>
    <mergeCell ref="K40:K42"/>
    <mergeCell ref="K43:K44"/>
    <mergeCell ref="K45:K47"/>
    <mergeCell ref="K48:K50"/>
    <mergeCell ref="K51:K54"/>
    <mergeCell ref="K56:K58"/>
    <mergeCell ref="K60:K61"/>
    <mergeCell ref="K62:K63"/>
    <mergeCell ref="J2:K2"/>
    <mergeCell ref="K4:K6"/>
    <mergeCell ref="K7:K9"/>
    <mergeCell ref="K10:K12"/>
    <mergeCell ref="K13:K15"/>
    <mergeCell ref="K16:K17"/>
    <mergeCell ref="K18:K19"/>
    <mergeCell ref="K20:K22"/>
    <mergeCell ref="K24:K26"/>
    <mergeCell ref="K34:K36"/>
    <mergeCell ref="B37:B39"/>
    <mergeCell ref="B34:B36"/>
    <mergeCell ref="B60:B61"/>
    <mergeCell ref="A74:B76"/>
    <mergeCell ref="M62:M63"/>
    <mergeCell ref="M65:M68"/>
    <mergeCell ref="AG156:AG159"/>
    <mergeCell ref="AI156:AI159"/>
    <mergeCell ref="Q139:Q142"/>
    <mergeCell ref="S139:S142"/>
    <mergeCell ref="U139:U142"/>
    <mergeCell ref="W139:W142"/>
    <mergeCell ref="Y139:Y142"/>
    <mergeCell ref="AA139:AA142"/>
    <mergeCell ref="AC139:AC142"/>
    <mergeCell ref="AE139:AE142"/>
    <mergeCell ref="AG139:AG142"/>
    <mergeCell ref="AI139:AI142"/>
    <mergeCell ref="AE156:AE159"/>
    <mergeCell ref="K65:K68"/>
    <mergeCell ref="K70:K71"/>
    <mergeCell ref="K74:K76"/>
    <mergeCell ref="K80:K82"/>
    <mergeCell ref="K78:K79"/>
    <mergeCell ref="K93:K95"/>
    <mergeCell ref="A65:B68"/>
    <mergeCell ref="A69:A73"/>
    <mergeCell ref="O65:O68"/>
    <mergeCell ref="O93:O95"/>
    <mergeCell ref="O74:O76"/>
    <mergeCell ref="U112:U115"/>
    <mergeCell ref="O70:O71"/>
    <mergeCell ref="Y205:Y207"/>
    <mergeCell ref="W198:W200"/>
    <mergeCell ref="Y198:Y200"/>
    <mergeCell ref="O175:O177"/>
    <mergeCell ref="N2:O2"/>
    <mergeCell ref="O4:O6"/>
    <mergeCell ref="O10:O12"/>
    <mergeCell ref="O20:O22"/>
    <mergeCell ref="O24:O26"/>
    <mergeCell ref="O31:O33"/>
    <mergeCell ref="O37:O39"/>
    <mergeCell ref="O43:O44"/>
    <mergeCell ref="O13:O15"/>
    <mergeCell ref="O40:O42"/>
    <mergeCell ref="O16:O17"/>
    <mergeCell ref="O18:O19"/>
    <mergeCell ref="O27:O30"/>
    <mergeCell ref="O34:O36"/>
    <mergeCell ref="O78:O79"/>
    <mergeCell ref="Q78:Q79"/>
    <mergeCell ref="S78:S79"/>
    <mergeCell ref="S62:S63"/>
    <mergeCell ref="S34:S36"/>
    <mergeCell ref="S37:S39"/>
    <mergeCell ref="S40:S42"/>
    <mergeCell ref="S45:S47"/>
    <mergeCell ref="S48:S50"/>
    <mergeCell ref="Q34:Q36"/>
    <mergeCell ref="O45:O47"/>
    <mergeCell ref="Q37:Q39"/>
    <mergeCell ref="Q40:Q42"/>
    <mergeCell ref="Q43:Q44"/>
    <mergeCell ref="U205:U207"/>
    <mergeCell ref="AC4:AC6"/>
    <mergeCell ref="AE4:AE6"/>
    <mergeCell ref="AG4:AG6"/>
    <mergeCell ref="AI4:AI6"/>
    <mergeCell ref="B7:B9"/>
    <mergeCell ref="S7:S9"/>
    <mergeCell ref="U7:U9"/>
    <mergeCell ref="W7:W9"/>
    <mergeCell ref="Y7:Y9"/>
    <mergeCell ref="AA7:AA9"/>
    <mergeCell ref="AC7:AC9"/>
    <mergeCell ref="AE7:AE9"/>
    <mergeCell ref="AG7:AG9"/>
    <mergeCell ref="AI7:AI9"/>
    <mergeCell ref="O7:O9"/>
    <mergeCell ref="AI205:AI207"/>
    <mergeCell ref="B175:B177"/>
    <mergeCell ref="S175:S177"/>
    <mergeCell ref="U175:U177"/>
    <mergeCell ref="W175:W177"/>
    <mergeCell ref="U62:U63"/>
    <mergeCell ref="Q48:Q50"/>
    <mergeCell ref="Q51:Q54"/>
    <mergeCell ref="Q56:Q58"/>
    <mergeCell ref="Q65:Q68"/>
    <mergeCell ref="Q60:Q61"/>
    <mergeCell ref="Q62:Q63"/>
    <mergeCell ref="M93:M95"/>
    <mergeCell ref="M103:M104"/>
    <mergeCell ref="M105:M106"/>
    <mergeCell ref="S178:S179"/>
    <mergeCell ref="W34:W36"/>
    <mergeCell ref="W45:W47"/>
    <mergeCell ref="W48:W50"/>
    <mergeCell ref="B103:B104"/>
    <mergeCell ref="B105:B106"/>
    <mergeCell ref="B126:B127"/>
    <mergeCell ref="B139:B142"/>
    <mergeCell ref="U78:U79"/>
    <mergeCell ref="W78:W79"/>
    <mergeCell ref="S181:S183"/>
    <mergeCell ref="S184:S185"/>
    <mergeCell ref="S186:S189"/>
    <mergeCell ref="S190:S191"/>
    <mergeCell ref="S192:S195"/>
    <mergeCell ref="S196:S197"/>
    <mergeCell ref="S198:S200"/>
    <mergeCell ref="O190:O191"/>
    <mergeCell ref="O192:O195"/>
    <mergeCell ref="M45:M47"/>
    <mergeCell ref="M48:M50"/>
    <mergeCell ref="M51:M54"/>
    <mergeCell ref="M56:M58"/>
    <mergeCell ref="M60:M61"/>
    <mergeCell ref="B51:B54"/>
    <mergeCell ref="B45:B47"/>
    <mergeCell ref="B48:B50"/>
    <mergeCell ref="B40:B42"/>
    <mergeCell ref="Q45:Q47"/>
    <mergeCell ref="I37:I39"/>
    <mergeCell ref="I40:I42"/>
    <mergeCell ref="I43:I44"/>
    <mergeCell ref="O48:O50"/>
    <mergeCell ref="W62:W63"/>
    <mergeCell ref="AC128:AC130"/>
    <mergeCell ref="AA60:AA61"/>
    <mergeCell ref="AA192:AA195"/>
    <mergeCell ref="AG192:AG195"/>
    <mergeCell ref="Y83:Y84"/>
    <mergeCell ref="W83:W84"/>
    <mergeCell ref="W126:W127"/>
    <mergeCell ref="W205:W207"/>
    <mergeCell ref="S213:S216"/>
    <mergeCell ref="B4:B6"/>
    <mergeCell ref="S4:S6"/>
    <mergeCell ref="U4:U6"/>
    <mergeCell ref="W4:W6"/>
    <mergeCell ref="Y4:Y6"/>
    <mergeCell ref="AA4:AA6"/>
    <mergeCell ref="B10:B12"/>
    <mergeCell ref="AA10:AA12"/>
    <mergeCell ref="Y10:Y12"/>
    <mergeCell ref="W10:W12"/>
    <mergeCell ref="U10:U12"/>
    <mergeCell ref="S10:S12"/>
    <mergeCell ref="B43:B44"/>
    <mergeCell ref="AA43:AA44"/>
    <mergeCell ref="Y43:Y44"/>
    <mergeCell ref="W43:W44"/>
    <mergeCell ref="U43:U44"/>
    <mergeCell ref="S43:S44"/>
    <mergeCell ref="B62:B63"/>
    <mergeCell ref="AA62:AA63"/>
    <mergeCell ref="Y62:Y63"/>
    <mergeCell ref="W16:W17"/>
    <mergeCell ref="S169:S171"/>
    <mergeCell ref="S172:S174"/>
    <mergeCell ref="S51:S54"/>
    <mergeCell ref="S56:S58"/>
    <mergeCell ref="S60:S61"/>
    <mergeCell ref="S65:S68"/>
    <mergeCell ref="S70:S71"/>
    <mergeCell ref="S74:S76"/>
    <mergeCell ref="S80:S82"/>
    <mergeCell ref="S93:S95"/>
    <mergeCell ref="S103:S104"/>
    <mergeCell ref="AC112:AC115"/>
    <mergeCell ref="AE172:AE174"/>
    <mergeCell ref="AA205:AA207"/>
    <mergeCell ref="AC205:AC207"/>
    <mergeCell ref="AE205:AE207"/>
    <mergeCell ref="AG205:AG207"/>
    <mergeCell ref="Y93:Y95"/>
    <mergeCell ref="Y51:Y54"/>
    <mergeCell ref="AE175:AE177"/>
    <mergeCell ref="AG175:AG177"/>
    <mergeCell ref="Y78:Y79"/>
    <mergeCell ref="AA78:AA79"/>
    <mergeCell ref="AC78:AC79"/>
    <mergeCell ref="AE78:AE79"/>
    <mergeCell ref="AE201:AE203"/>
    <mergeCell ref="AG201:AG203"/>
    <mergeCell ref="W56:W58"/>
    <mergeCell ref="W60:W61"/>
    <mergeCell ref="W65:W68"/>
    <mergeCell ref="W70:W71"/>
    <mergeCell ref="AG74:AG76"/>
    <mergeCell ref="AI208:AI209"/>
    <mergeCell ref="A196:A209"/>
    <mergeCell ref="AE196:AE197"/>
    <mergeCell ref="AG196:AG197"/>
    <mergeCell ref="AI196:AI197"/>
    <mergeCell ref="W208:W209"/>
    <mergeCell ref="Y208:Y209"/>
    <mergeCell ref="AA208:AA209"/>
    <mergeCell ref="AC208:AC209"/>
    <mergeCell ref="AE198:AE200"/>
    <mergeCell ref="AI198:AI200"/>
    <mergeCell ref="U208:U209"/>
    <mergeCell ref="S208:S209"/>
    <mergeCell ref="B205:B207"/>
    <mergeCell ref="AC156:AC159"/>
    <mergeCell ref="Y172:Y174"/>
    <mergeCell ref="Y178:Y179"/>
    <mergeCell ref="Y181:Y183"/>
    <mergeCell ref="AC178:AC179"/>
    <mergeCell ref="AC181:AC183"/>
    <mergeCell ref="O163:O164"/>
    <mergeCell ref="Q166:Q168"/>
    <mergeCell ref="W196:W197"/>
    <mergeCell ref="Y196:Y197"/>
    <mergeCell ref="AA196:AA197"/>
    <mergeCell ref="AC196:AC197"/>
    <mergeCell ref="A156:B159"/>
    <mergeCell ref="Q156:Q159"/>
    <mergeCell ref="U156:U159"/>
    <mergeCell ref="W156:W159"/>
    <mergeCell ref="Y156:Y159"/>
    <mergeCell ref="AC192:AC195"/>
    <mergeCell ref="AA18:AA19"/>
    <mergeCell ref="AC24:AC26"/>
    <mergeCell ref="O112:O115"/>
    <mergeCell ref="B172:B174"/>
    <mergeCell ref="B186:B189"/>
    <mergeCell ref="B184:B185"/>
    <mergeCell ref="O144:O146"/>
    <mergeCell ref="A112:B115"/>
    <mergeCell ref="Y163:Y164"/>
    <mergeCell ref="Y166:Y168"/>
    <mergeCell ref="Y124:Y125"/>
    <mergeCell ref="AA124:AA125"/>
    <mergeCell ref="W13:W15"/>
    <mergeCell ref="W31:W33"/>
    <mergeCell ref="W37:W39"/>
    <mergeCell ref="W40:W42"/>
    <mergeCell ref="AI93:AI95"/>
    <mergeCell ref="B160:B162"/>
    <mergeCell ref="W160:W162"/>
    <mergeCell ref="Y160:Y162"/>
    <mergeCell ref="AA160:AA162"/>
    <mergeCell ref="AC160:AC162"/>
    <mergeCell ref="AE160:AE162"/>
    <mergeCell ref="AG160:AG162"/>
    <mergeCell ref="AI160:AI162"/>
    <mergeCell ref="B131:B132"/>
    <mergeCell ref="Y131:Y132"/>
    <mergeCell ref="AA131:AA132"/>
    <mergeCell ref="AC131:AC132"/>
    <mergeCell ref="AE131:AE132"/>
    <mergeCell ref="AG131:AG132"/>
    <mergeCell ref="AI131:AI132"/>
    <mergeCell ref="U184:U185"/>
    <mergeCell ref="U144:U146"/>
    <mergeCell ref="U160:U162"/>
    <mergeCell ref="U163:U164"/>
    <mergeCell ref="AI51:AI54"/>
    <mergeCell ref="AA56:AA58"/>
    <mergeCell ref="Y13:Y15"/>
    <mergeCell ref="Y16:Y17"/>
    <mergeCell ref="Y20:Y22"/>
    <mergeCell ref="Y24:Y26"/>
    <mergeCell ref="Y27:Y30"/>
    <mergeCell ref="Y31:Y33"/>
    <mergeCell ref="Y45:Y47"/>
    <mergeCell ref="Y48:Y50"/>
    <mergeCell ref="AA13:AA15"/>
    <mergeCell ref="AA24:AA26"/>
    <mergeCell ref="Y34:Y36"/>
    <mergeCell ref="Y37:Y39"/>
    <mergeCell ref="Y40:Y42"/>
    <mergeCell ref="AC45:AC47"/>
    <mergeCell ref="AC48:AC50"/>
    <mergeCell ref="AC43:AC44"/>
    <mergeCell ref="AA37:AA39"/>
    <mergeCell ref="AA45:AA47"/>
    <mergeCell ref="AA48:AA50"/>
    <mergeCell ref="AE48:AE50"/>
    <mergeCell ref="AE34:AE36"/>
    <mergeCell ref="AG27:AG30"/>
    <mergeCell ref="AA27:AA30"/>
    <mergeCell ref="AA31:AA33"/>
    <mergeCell ref="AA34:AA36"/>
    <mergeCell ref="AC27:AC30"/>
    <mergeCell ref="X2:Y2"/>
    <mergeCell ref="AE166:AE168"/>
    <mergeCell ref="AC166:AC168"/>
    <mergeCell ref="AC169:AC171"/>
    <mergeCell ref="V2:W2"/>
    <mergeCell ref="AA93:AA95"/>
    <mergeCell ref="AE93:AE95"/>
    <mergeCell ref="AC13:AC15"/>
    <mergeCell ref="W213:W216"/>
    <mergeCell ref="Y210:Y212"/>
    <mergeCell ref="Y128:Y130"/>
    <mergeCell ref="B93:B95"/>
    <mergeCell ref="W93:W95"/>
    <mergeCell ref="B196:B197"/>
    <mergeCell ref="B208:B209"/>
    <mergeCell ref="W144:W146"/>
    <mergeCell ref="W163:W164"/>
    <mergeCell ref="W166:W168"/>
    <mergeCell ref="W169:W171"/>
    <mergeCell ref="W172:W174"/>
    <mergeCell ref="W178:W179"/>
    <mergeCell ref="W181:W183"/>
    <mergeCell ref="Y136:Y138"/>
    <mergeCell ref="Y186:Y189"/>
    <mergeCell ref="Y192:Y195"/>
    <mergeCell ref="B178:B179"/>
    <mergeCell ref="U93:U95"/>
    <mergeCell ref="B190:B191"/>
    <mergeCell ref="W184:W185"/>
    <mergeCell ref="W190:W191"/>
    <mergeCell ref="W186:W189"/>
    <mergeCell ref="W192:W195"/>
    <mergeCell ref="Z2:AA2"/>
    <mergeCell ref="AA51:AA54"/>
    <mergeCell ref="AC51:AC54"/>
    <mergeCell ref="AE51:AE54"/>
    <mergeCell ref="AG37:AG39"/>
    <mergeCell ref="AG24:AG26"/>
    <mergeCell ref="AC83:AC84"/>
    <mergeCell ref="AA83:AA84"/>
    <mergeCell ref="AC86:AC87"/>
    <mergeCell ref="A1:AI1"/>
    <mergeCell ref="B181:B183"/>
    <mergeCell ref="AG181:AG183"/>
    <mergeCell ref="AI181:AI183"/>
    <mergeCell ref="B70:B71"/>
    <mergeCell ref="AE70:AE71"/>
    <mergeCell ref="B169:B171"/>
    <mergeCell ref="B166:B168"/>
    <mergeCell ref="AG166:AG168"/>
    <mergeCell ref="AD2:AE2"/>
    <mergeCell ref="C2:C3"/>
    <mergeCell ref="AF2:AG2"/>
    <mergeCell ref="AH2:AI2"/>
    <mergeCell ref="AB2:AC2"/>
    <mergeCell ref="AC70:AC71"/>
    <mergeCell ref="AI166:AI168"/>
    <mergeCell ref="AI74:AI76"/>
    <mergeCell ref="AC56:AC58"/>
    <mergeCell ref="AI43:AI44"/>
    <mergeCell ref="AG43:AG44"/>
    <mergeCell ref="AE43:AE44"/>
    <mergeCell ref="AI62:AI63"/>
    <mergeCell ref="AG62:AG63"/>
    <mergeCell ref="AI169:AI171"/>
    <mergeCell ref="AI37:AI39"/>
    <mergeCell ref="AG45:AG47"/>
    <mergeCell ref="AI45:AI47"/>
    <mergeCell ref="AG65:AG68"/>
    <mergeCell ref="AI65:AI68"/>
    <mergeCell ref="AG48:AG50"/>
    <mergeCell ref="AI48:AI50"/>
    <mergeCell ref="AI27:AI30"/>
    <mergeCell ref="AG93:AG95"/>
    <mergeCell ref="AI107:AI109"/>
    <mergeCell ref="AI133:AI134"/>
    <mergeCell ref="AI147:AI148"/>
    <mergeCell ref="AE60:AE61"/>
    <mergeCell ref="AI83:AI84"/>
    <mergeCell ref="AG83:AG84"/>
    <mergeCell ref="AE83:AE84"/>
    <mergeCell ref="AE86:AE87"/>
    <mergeCell ref="AG86:AG87"/>
    <mergeCell ref="AI86:AI87"/>
    <mergeCell ref="AE37:AE39"/>
    <mergeCell ref="AE74:AE76"/>
    <mergeCell ref="AE62:AE63"/>
    <mergeCell ref="AG51:AG54"/>
    <mergeCell ref="AI99:AI101"/>
    <mergeCell ref="AG99:AG101"/>
    <mergeCell ref="AE99:AE101"/>
    <mergeCell ref="AE103:AE104"/>
    <mergeCell ref="AG103:AG104"/>
    <mergeCell ref="AI103:AI104"/>
    <mergeCell ref="AA190:AA191"/>
    <mergeCell ref="AA186:AA189"/>
    <mergeCell ref="AC190:AC191"/>
    <mergeCell ref="AI175:AI177"/>
    <mergeCell ref="AC172:AC174"/>
    <mergeCell ref="AE181:AE183"/>
    <mergeCell ref="AE169:AE171"/>
    <mergeCell ref="AG186:AG189"/>
    <mergeCell ref="AI186:AI189"/>
    <mergeCell ref="AG10:AG12"/>
    <mergeCell ref="AG128:AG130"/>
    <mergeCell ref="AA20:AA22"/>
    <mergeCell ref="AG190:AG191"/>
    <mergeCell ref="AI190:AI191"/>
    <mergeCell ref="AI78:AI79"/>
    <mergeCell ref="AC18:AC19"/>
    <mergeCell ref="AE18:AE19"/>
    <mergeCell ref="AG18:AG19"/>
    <mergeCell ref="AC126:AC127"/>
    <mergeCell ref="AE126:AE127"/>
    <mergeCell ref="AG126:AG127"/>
    <mergeCell ref="AG169:AG171"/>
    <mergeCell ref="AA163:AA164"/>
    <mergeCell ref="AE124:AE125"/>
    <mergeCell ref="AI105:AI106"/>
    <mergeCell ref="AI126:AI127"/>
    <mergeCell ref="AG112:AG115"/>
    <mergeCell ref="AI112:AI115"/>
    <mergeCell ref="AI124:AI125"/>
    <mergeCell ref="AG172:AG174"/>
    <mergeCell ref="AI172:AI174"/>
    <mergeCell ref="AE45:AE47"/>
    <mergeCell ref="U51:U54"/>
    <mergeCell ref="U65:U68"/>
    <mergeCell ref="U105:U106"/>
    <mergeCell ref="AA156:AA159"/>
    <mergeCell ref="AA128:AA130"/>
    <mergeCell ref="AA136:AA138"/>
    <mergeCell ref="AE112:AE115"/>
    <mergeCell ref="AG163:AG164"/>
    <mergeCell ref="AC124:AC125"/>
    <mergeCell ref="W105:W106"/>
    <mergeCell ref="W51:W54"/>
    <mergeCell ref="U124:U125"/>
    <mergeCell ref="W124:W125"/>
    <mergeCell ref="W112:W115"/>
    <mergeCell ref="Y126:Y127"/>
    <mergeCell ref="AA126:AA127"/>
    <mergeCell ref="AI10:AI12"/>
    <mergeCell ref="AE163:AE164"/>
    <mergeCell ref="AC62:AC63"/>
    <mergeCell ref="AE27:AE30"/>
    <mergeCell ref="AE40:AE42"/>
    <mergeCell ref="AC40:AC42"/>
    <mergeCell ref="AA40:AA42"/>
    <mergeCell ref="AC37:AC39"/>
    <mergeCell ref="AC60:AC61"/>
    <mergeCell ref="AC93:AC95"/>
    <mergeCell ref="AC65:AC68"/>
    <mergeCell ref="AE10:AE12"/>
    <mergeCell ref="AC10:AC12"/>
    <mergeCell ref="AC163:AC164"/>
    <mergeCell ref="AC31:AC33"/>
    <mergeCell ref="Y18:Y19"/>
    <mergeCell ref="B13:B15"/>
    <mergeCell ref="AG13:AG15"/>
    <mergeCell ref="AI13:AI15"/>
    <mergeCell ref="AE31:AE33"/>
    <mergeCell ref="AE13:AE15"/>
    <mergeCell ref="AE24:AE26"/>
    <mergeCell ref="B20:B22"/>
    <mergeCell ref="AC20:AC22"/>
    <mergeCell ref="AE20:AE22"/>
    <mergeCell ref="AG20:AG22"/>
    <mergeCell ref="AI20:AI22"/>
    <mergeCell ref="B16:B17"/>
    <mergeCell ref="AC16:AC17"/>
    <mergeCell ref="AE16:AE17"/>
    <mergeCell ref="AG16:AG17"/>
    <mergeCell ref="AI16:AI17"/>
    <mergeCell ref="W20:W22"/>
    <mergeCell ref="W24:W26"/>
    <mergeCell ref="AA16:AA17"/>
    <mergeCell ref="Q31:Q33"/>
    <mergeCell ref="AI24:AI26"/>
    <mergeCell ref="AG31:AG33"/>
    <mergeCell ref="AI31:AI33"/>
    <mergeCell ref="W27:W30"/>
    <mergeCell ref="B18:B19"/>
    <mergeCell ref="B24:B26"/>
    <mergeCell ref="B31:B33"/>
    <mergeCell ref="B27:B30"/>
    <mergeCell ref="K27:K30"/>
    <mergeCell ref="K31:K33"/>
    <mergeCell ref="Q18:Q19"/>
    <mergeCell ref="S18:S19"/>
    <mergeCell ref="G31:G33"/>
    <mergeCell ref="G34:G36"/>
    <mergeCell ref="AI18:AI19"/>
    <mergeCell ref="AI80:AI82"/>
    <mergeCell ref="Y56:Y58"/>
    <mergeCell ref="Y60:Y61"/>
    <mergeCell ref="Y65:Y68"/>
    <mergeCell ref="Y80:Y82"/>
    <mergeCell ref="W80:W82"/>
    <mergeCell ref="AA65:AA68"/>
    <mergeCell ref="AA80:AA82"/>
    <mergeCell ref="AA70:AA71"/>
    <mergeCell ref="Y70:Y71"/>
    <mergeCell ref="W74:W76"/>
    <mergeCell ref="Y74:Y76"/>
    <mergeCell ref="AA74:AA76"/>
    <mergeCell ref="AC74:AC76"/>
    <mergeCell ref="AC80:AC82"/>
    <mergeCell ref="AG70:AG71"/>
    <mergeCell ref="AI70:AI71"/>
    <mergeCell ref="AG78:AG79"/>
    <mergeCell ref="AG40:AG42"/>
    <mergeCell ref="AI40:AI42"/>
    <mergeCell ref="AG34:AG36"/>
    <mergeCell ref="AI34:AI36"/>
    <mergeCell ref="AC34:AC36"/>
    <mergeCell ref="AE80:AE82"/>
    <mergeCell ref="U18:U19"/>
    <mergeCell ref="W18:W19"/>
    <mergeCell ref="U40:U42"/>
    <mergeCell ref="U45:U47"/>
    <mergeCell ref="U48:U50"/>
    <mergeCell ref="U172:U174"/>
    <mergeCell ref="U178:U179"/>
    <mergeCell ref="Y169:Y171"/>
    <mergeCell ref="AG184:AG185"/>
    <mergeCell ref="W210:W212"/>
    <mergeCell ref="W131:W132"/>
    <mergeCell ref="W136:W138"/>
    <mergeCell ref="AE136:AE138"/>
    <mergeCell ref="AI56:AI58"/>
    <mergeCell ref="AI60:AI61"/>
    <mergeCell ref="W128:W130"/>
    <mergeCell ref="B144:B146"/>
    <mergeCell ref="Y144:Y146"/>
    <mergeCell ref="AA144:AA146"/>
    <mergeCell ref="AE144:AE146"/>
    <mergeCell ref="AG144:AG146"/>
    <mergeCell ref="AI144:AI146"/>
    <mergeCell ref="AC144:AC146"/>
    <mergeCell ref="U136:U138"/>
    <mergeCell ref="AG56:AG58"/>
    <mergeCell ref="AE56:AE58"/>
    <mergeCell ref="AE65:AE68"/>
    <mergeCell ref="AG60:AG61"/>
    <mergeCell ref="AG80:AG82"/>
    <mergeCell ref="U60:U61"/>
    <mergeCell ref="B80:B82"/>
    <mergeCell ref="AI163:AI164"/>
    <mergeCell ref="AI128:AI130"/>
    <mergeCell ref="AE128:AE130"/>
    <mergeCell ref="B136:B138"/>
    <mergeCell ref="AG136:AG138"/>
    <mergeCell ref="AI136:AI138"/>
    <mergeCell ref="AI213:AI216"/>
    <mergeCell ref="AE213:AE216"/>
    <mergeCell ref="AC213:AC216"/>
    <mergeCell ref="Y213:Y216"/>
    <mergeCell ref="AA213:AA216"/>
    <mergeCell ref="AA169:AA171"/>
    <mergeCell ref="AA172:AA174"/>
    <mergeCell ref="AA178:AA179"/>
    <mergeCell ref="AE210:AE212"/>
    <mergeCell ref="AC198:AC200"/>
    <mergeCell ref="AC210:AC212"/>
    <mergeCell ref="AA198:AA200"/>
    <mergeCell ref="AA210:AA212"/>
    <mergeCell ref="AI184:AI185"/>
    <mergeCell ref="AE184:AE185"/>
    <mergeCell ref="AE186:AE189"/>
    <mergeCell ref="AC186:AC189"/>
    <mergeCell ref="AC184:AC185"/>
    <mergeCell ref="AE192:AE195"/>
    <mergeCell ref="Y184:Y185"/>
    <mergeCell ref="AG178:AG179"/>
    <mergeCell ref="AI178:AI179"/>
    <mergeCell ref="AE208:AE209"/>
    <mergeCell ref="AG208:AG209"/>
    <mergeCell ref="AI210:AI212"/>
    <mergeCell ref="AG198:AG200"/>
    <mergeCell ref="AG210:AG212"/>
    <mergeCell ref="AA181:AA183"/>
    <mergeCell ref="AA184:AA185"/>
    <mergeCell ref="AE178:AE179"/>
    <mergeCell ref="Y190:Y191"/>
    <mergeCell ref="AE190:AE191"/>
    <mergeCell ref="B56:B58"/>
    <mergeCell ref="AG213:AG216"/>
    <mergeCell ref="U70:U71"/>
    <mergeCell ref="U74:U76"/>
    <mergeCell ref="U80:U82"/>
    <mergeCell ref="U128:U130"/>
    <mergeCell ref="U131:U132"/>
    <mergeCell ref="U210:U212"/>
    <mergeCell ref="U213:U216"/>
    <mergeCell ref="U186:U189"/>
    <mergeCell ref="U190:U191"/>
    <mergeCell ref="U192:U195"/>
    <mergeCell ref="U196:U197"/>
    <mergeCell ref="U198:U200"/>
    <mergeCell ref="Y105:Y106"/>
    <mergeCell ref="AA105:AA106"/>
    <mergeCell ref="AC105:AC106"/>
    <mergeCell ref="AG124:AG125"/>
    <mergeCell ref="AA166:AA168"/>
    <mergeCell ref="U181:U183"/>
    <mergeCell ref="AE105:AE106"/>
    <mergeCell ref="AG105:AG106"/>
    <mergeCell ref="U126:U127"/>
    <mergeCell ref="O213:O216"/>
    <mergeCell ref="Q74:Q76"/>
    <mergeCell ref="Q80:Q82"/>
    <mergeCell ref="Q93:Q95"/>
    <mergeCell ref="Q105:Q106"/>
    <mergeCell ref="Q112:Q115"/>
    <mergeCell ref="Q160:Q162"/>
    <mergeCell ref="Q163:Q164"/>
    <mergeCell ref="B198:B200"/>
    <mergeCell ref="Q213:Q216"/>
    <mergeCell ref="Q186:Q189"/>
    <mergeCell ref="O186:O189"/>
    <mergeCell ref="Q184:Q185"/>
    <mergeCell ref="Q190:Q191"/>
    <mergeCell ref="M37:M39"/>
    <mergeCell ref="M40:M42"/>
    <mergeCell ref="M43:M44"/>
    <mergeCell ref="Q70:Q71"/>
    <mergeCell ref="O210:O212"/>
    <mergeCell ref="O133:O134"/>
    <mergeCell ref="M70:M71"/>
    <mergeCell ref="M74:M76"/>
    <mergeCell ref="O80:O82"/>
    <mergeCell ref="O89:O90"/>
    <mergeCell ref="M112:M115"/>
    <mergeCell ref="M124:M125"/>
    <mergeCell ref="M213:M216"/>
    <mergeCell ref="M192:M195"/>
    <mergeCell ref="M196:M197"/>
    <mergeCell ref="O62:O63"/>
    <mergeCell ref="O56:O58"/>
    <mergeCell ref="O51:O54"/>
    <mergeCell ref="O60:O61"/>
    <mergeCell ref="T2:U2"/>
    <mergeCell ref="U13:U15"/>
    <mergeCell ref="U16:U17"/>
    <mergeCell ref="U20:U22"/>
    <mergeCell ref="P2:Q2"/>
    <mergeCell ref="Q4:Q6"/>
    <mergeCell ref="Q7:Q9"/>
    <mergeCell ref="Q10:Q12"/>
    <mergeCell ref="Q13:Q15"/>
    <mergeCell ref="Q16:Q17"/>
    <mergeCell ref="Q20:Q22"/>
    <mergeCell ref="Q24:Q26"/>
    <mergeCell ref="Q27:Q30"/>
    <mergeCell ref="U24:U26"/>
    <mergeCell ref="U27:U30"/>
    <mergeCell ref="U31:U33"/>
    <mergeCell ref="U34:U36"/>
    <mergeCell ref="R2:S2"/>
    <mergeCell ref="S13:S15"/>
    <mergeCell ref="S16:S17"/>
    <mergeCell ref="S20:S22"/>
    <mergeCell ref="S24:S26"/>
    <mergeCell ref="S27:S30"/>
    <mergeCell ref="S31:S33"/>
    <mergeCell ref="K96:K98"/>
    <mergeCell ref="M96:M98"/>
    <mergeCell ref="K122:K123"/>
    <mergeCell ref="U37:U39"/>
    <mergeCell ref="U56:U58"/>
    <mergeCell ref="M210:M212"/>
    <mergeCell ref="O128:O130"/>
    <mergeCell ref="O136:O138"/>
    <mergeCell ref="O126:O127"/>
    <mergeCell ref="O139:O142"/>
    <mergeCell ref="A2:A3"/>
    <mergeCell ref="B2:B3"/>
    <mergeCell ref="Q196:Q197"/>
    <mergeCell ref="Q198:Q200"/>
    <mergeCell ref="Q205:Q207"/>
    <mergeCell ref="Q208:Q209"/>
    <mergeCell ref="Q210:Q212"/>
    <mergeCell ref="L2:M2"/>
    <mergeCell ref="M4:M6"/>
    <mergeCell ref="M7:M9"/>
    <mergeCell ref="M10:M12"/>
    <mergeCell ref="M13:M15"/>
    <mergeCell ref="M16:M17"/>
    <mergeCell ref="M18:M19"/>
    <mergeCell ref="M20:M22"/>
    <mergeCell ref="M24:M26"/>
    <mergeCell ref="M27:M30"/>
    <mergeCell ref="M31:M33"/>
    <mergeCell ref="M34:M36"/>
    <mergeCell ref="M99:M101"/>
    <mergeCell ref="O99:O101"/>
    <mergeCell ref="M107:M109"/>
    <mergeCell ref="M78:M79"/>
    <mergeCell ref="M166:M168"/>
    <mergeCell ref="M169:M171"/>
    <mergeCell ref="M172:M174"/>
    <mergeCell ref="M175:M177"/>
    <mergeCell ref="M178:M179"/>
    <mergeCell ref="M181:M183"/>
    <mergeCell ref="M184:M185"/>
    <mergeCell ref="M186:M189"/>
    <mergeCell ref="M190:M191"/>
    <mergeCell ref="M128:M130"/>
    <mergeCell ref="M126:M127"/>
    <mergeCell ref="M131:M132"/>
    <mergeCell ref="M136:M138"/>
    <mergeCell ref="M139:M142"/>
    <mergeCell ref="M144:M146"/>
    <mergeCell ref="M156:M159"/>
    <mergeCell ref="M160:M162"/>
    <mergeCell ref="M80:M82"/>
    <mergeCell ref="M89:M90"/>
    <mergeCell ref="M133:M134"/>
    <mergeCell ref="M198:M200"/>
    <mergeCell ref="M205:M207"/>
    <mergeCell ref="M208:M209"/>
    <mergeCell ref="O131:O132"/>
    <mergeCell ref="O105:O106"/>
    <mergeCell ref="O124:O125"/>
    <mergeCell ref="O205:O207"/>
    <mergeCell ref="O208:O209"/>
    <mergeCell ref="M163:M164"/>
    <mergeCell ref="O184:O185"/>
    <mergeCell ref="O160:O162"/>
    <mergeCell ref="O169:O171"/>
    <mergeCell ref="O156:O159"/>
    <mergeCell ref="O166:O168"/>
    <mergeCell ref="O181:O183"/>
    <mergeCell ref="O178:O179"/>
    <mergeCell ref="M147:M148"/>
    <mergeCell ref="O147:O148"/>
    <mergeCell ref="M122:M123"/>
    <mergeCell ref="O122:O123"/>
    <mergeCell ref="O107:O109"/>
    <mergeCell ref="O196:O197"/>
    <mergeCell ref="O198:O200"/>
    <mergeCell ref="O172:O174"/>
    <mergeCell ref="S89:S90"/>
    <mergeCell ref="S210:S212"/>
    <mergeCell ref="S105:S106"/>
    <mergeCell ref="S112:S115"/>
    <mergeCell ref="S126:S127"/>
    <mergeCell ref="S128:S130"/>
    <mergeCell ref="S131:S132"/>
    <mergeCell ref="S136:S138"/>
    <mergeCell ref="S124:S125"/>
    <mergeCell ref="S156:S159"/>
    <mergeCell ref="S205:S207"/>
    <mergeCell ref="Q99:Q101"/>
    <mergeCell ref="Q192:Q195"/>
    <mergeCell ref="Q169:Q171"/>
    <mergeCell ref="Q172:Q174"/>
    <mergeCell ref="Q175:Q177"/>
    <mergeCell ref="Q178:Q179"/>
    <mergeCell ref="Q181:Q183"/>
    <mergeCell ref="S163:S164"/>
    <mergeCell ref="S166:S168"/>
    <mergeCell ref="Q122:Q123"/>
    <mergeCell ref="S122:S123"/>
    <mergeCell ref="Q124:Q125"/>
    <mergeCell ref="Q126:Q127"/>
    <mergeCell ref="Q128:Q130"/>
    <mergeCell ref="Q131:Q132"/>
    <mergeCell ref="Q136:Q138"/>
    <mergeCell ref="Q144:Q146"/>
    <mergeCell ref="Q103:Q104"/>
    <mergeCell ref="S144:S146"/>
    <mergeCell ref="S160:S162"/>
    <mergeCell ref="S99:S101"/>
    <mergeCell ref="H2:I2"/>
    <mergeCell ref="I4:I6"/>
    <mergeCell ref="I7:I9"/>
    <mergeCell ref="I10:I12"/>
    <mergeCell ref="I13:I15"/>
    <mergeCell ref="I16:I17"/>
    <mergeCell ref="I18:I19"/>
    <mergeCell ref="I20:I22"/>
    <mergeCell ref="I24:I26"/>
    <mergeCell ref="I45:I47"/>
    <mergeCell ref="I48:I50"/>
    <mergeCell ref="I51:I54"/>
    <mergeCell ref="I56:I58"/>
    <mergeCell ref="I60:I61"/>
    <mergeCell ref="I62:I63"/>
    <mergeCell ref="I65:I68"/>
    <mergeCell ref="I70:I71"/>
    <mergeCell ref="I27:I30"/>
    <mergeCell ref="I31:I33"/>
    <mergeCell ref="I34:I36"/>
    <mergeCell ref="I74:I76"/>
    <mergeCell ref="I78:I79"/>
    <mergeCell ref="I80:I82"/>
    <mergeCell ref="I89:I90"/>
    <mergeCell ref="I93:I95"/>
    <mergeCell ref="I99:I101"/>
    <mergeCell ref="I103:I104"/>
    <mergeCell ref="I105:I106"/>
    <mergeCell ref="I107:I109"/>
    <mergeCell ref="A116:A155"/>
    <mergeCell ref="I156:I159"/>
    <mergeCell ref="I160:I162"/>
    <mergeCell ref="I163:I164"/>
    <mergeCell ref="I166:I168"/>
    <mergeCell ref="I169:I171"/>
    <mergeCell ref="I172:I174"/>
    <mergeCell ref="I112:I115"/>
    <mergeCell ref="I124:I125"/>
    <mergeCell ref="I126:I127"/>
    <mergeCell ref="I128:I130"/>
    <mergeCell ref="I131:I132"/>
    <mergeCell ref="I133:I134"/>
    <mergeCell ref="I136:I138"/>
    <mergeCell ref="I139:I142"/>
    <mergeCell ref="A160:A191"/>
    <mergeCell ref="I175:I177"/>
    <mergeCell ref="I178:I179"/>
    <mergeCell ref="I181:I183"/>
    <mergeCell ref="I184:I185"/>
    <mergeCell ref="I186:I189"/>
    <mergeCell ref="B78:B79"/>
    <mergeCell ref="I190:I191"/>
    <mergeCell ref="I192:I195"/>
    <mergeCell ref="I196:I197"/>
    <mergeCell ref="I198:I200"/>
    <mergeCell ref="I201:I203"/>
    <mergeCell ref="I205:I207"/>
    <mergeCell ref="I208:I209"/>
    <mergeCell ref="I210:I212"/>
    <mergeCell ref="I213:I216"/>
    <mergeCell ref="I144:I146"/>
    <mergeCell ref="I147:I148"/>
    <mergeCell ref="B83:B84"/>
    <mergeCell ref="B86:B87"/>
    <mergeCell ref="G83:G84"/>
    <mergeCell ref="G86:G87"/>
    <mergeCell ref="B96:B98"/>
    <mergeCell ref="G96:G98"/>
    <mergeCell ref="A77:A111"/>
    <mergeCell ref="B119:B121"/>
    <mergeCell ref="G119:G121"/>
    <mergeCell ref="B122:B123"/>
    <mergeCell ref="G122:G123"/>
    <mergeCell ref="I96:I98"/>
    <mergeCell ref="I122:I123"/>
    <mergeCell ref="B124:B125"/>
    <mergeCell ref="A213:B216"/>
    <mergeCell ref="A192:B195"/>
    <mergeCell ref="B128:B130"/>
    <mergeCell ref="A210:B212"/>
    <mergeCell ref="B163:B164"/>
    <mergeCell ref="G103:G104"/>
    <mergeCell ref="G105:G106"/>
    <mergeCell ref="G107:G109"/>
    <mergeCell ref="I119:I121"/>
    <mergeCell ref="K119:K121"/>
    <mergeCell ref="M119:M121"/>
    <mergeCell ref="O119:O121"/>
    <mergeCell ref="Q119:Q121"/>
    <mergeCell ref="S119:S121"/>
    <mergeCell ref="U119:U121"/>
    <mergeCell ref="W119:W121"/>
    <mergeCell ref="Y119:Y121"/>
    <mergeCell ref="AA119:AA121"/>
    <mergeCell ref="AC119:AC121"/>
    <mergeCell ref="AE119:AE121"/>
    <mergeCell ref="AG119:AG121"/>
    <mergeCell ref="AI119:AI121"/>
    <mergeCell ref="U83:U84"/>
    <mergeCell ref="S83:S84"/>
    <mergeCell ref="Q83:Q84"/>
    <mergeCell ref="O83:O84"/>
    <mergeCell ref="M83:M84"/>
    <mergeCell ref="K83:K84"/>
    <mergeCell ref="I83:I84"/>
    <mergeCell ref="I86:I87"/>
    <mergeCell ref="K86:K87"/>
    <mergeCell ref="M86:M87"/>
    <mergeCell ref="O86:O87"/>
    <mergeCell ref="Q86:Q87"/>
    <mergeCell ref="S86:S87"/>
    <mergeCell ref="U86:U87"/>
    <mergeCell ref="W86:W87"/>
    <mergeCell ref="Y86:Y87"/>
    <mergeCell ref="AA86:AA87"/>
    <mergeCell ref="Q89:Q90"/>
    <mergeCell ref="U122:U123"/>
    <mergeCell ref="W122:W123"/>
    <mergeCell ref="Y122:Y123"/>
    <mergeCell ref="AA122:AA123"/>
    <mergeCell ref="AI122:AI123"/>
    <mergeCell ref="AG122:AG123"/>
    <mergeCell ref="AE122:AE123"/>
    <mergeCell ref="AC122:AC123"/>
    <mergeCell ref="O96:O98"/>
    <mergeCell ref="Q96:Q98"/>
    <mergeCell ref="S96:S98"/>
    <mergeCell ref="U96:U98"/>
    <mergeCell ref="W96:W98"/>
    <mergeCell ref="Y96:Y98"/>
    <mergeCell ref="AA96:AA98"/>
    <mergeCell ref="AC96:AC98"/>
    <mergeCell ref="AE96:AE98"/>
    <mergeCell ref="AG96:AG98"/>
    <mergeCell ref="AI96:AI98"/>
    <mergeCell ref="AA112:AA115"/>
    <mergeCell ref="Y112:Y115"/>
    <mergeCell ref="U99:U101"/>
    <mergeCell ref="W99:W101"/>
    <mergeCell ref="Y99:Y101"/>
    <mergeCell ref="AA99:AA101"/>
    <mergeCell ref="AC99:AC101"/>
    <mergeCell ref="U103:U104"/>
    <mergeCell ref="W103:W104"/>
    <mergeCell ref="Y103:Y104"/>
    <mergeCell ref="AA103:AA104"/>
    <mergeCell ref="AC103:AC104"/>
  </mergeCells>
  <phoneticPr fontId="1" type="noConversion"/>
  <printOptions horizontalCentered="1"/>
  <pageMargins left="0.23622047244094491" right="0.23622047244094491" top="0.23622047244094491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6"/>
  <sheetViews>
    <sheetView workbookViewId="0">
      <selection activeCell="C22" sqref="C22"/>
    </sheetView>
  </sheetViews>
  <sheetFormatPr defaultRowHeight="16.5" x14ac:dyDescent="0.25"/>
  <cols>
    <col min="1" max="1" width="9.625" customWidth="1"/>
    <col min="2" max="2" width="18.125" customWidth="1"/>
    <col min="3" max="3" width="23.375" customWidth="1"/>
  </cols>
  <sheetData>
    <row r="1" spans="1:4" x14ac:dyDescent="0.25">
      <c r="A1" t="s">
        <v>70</v>
      </c>
      <c r="B1" t="s">
        <v>71</v>
      </c>
      <c r="C1" t="s">
        <v>72</v>
      </c>
      <c r="D1" t="s">
        <v>73</v>
      </c>
    </row>
    <row r="2" spans="1:4" x14ac:dyDescent="0.25">
      <c r="A2" t="s">
        <v>70</v>
      </c>
      <c r="B2" t="s">
        <v>74</v>
      </c>
      <c r="C2" t="s">
        <v>75</v>
      </c>
      <c r="D2" t="s">
        <v>73</v>
      </c>
    </row>
    <row r="3" spans="1:4" x14ac:dyDescent="0.25">
      <c r="A3">
        <v>0</v>
      </c>
      <c r="B3" t="s">
        <v>76</v>
      </c>
      <c r="C3" t="s">
        <v>77</v>
      </c>
      <c r="D3" t="s">
        <v>16</v>
      </c>
    </row>
    <row r="4" spans="1:4" x14ac:dyDescent="0.25">
      <c r="A4" t="s">
        <v>78</v>
      </c>
      <c r="B4" t="s">
        <v>79</v>
      </c>
      <c r="C4" t="s">
        <v>80</v>
      </c>
      <c r="D4" t="s">
        <v>16</v>
      </c>
    </row>
    <row r="5" spans="1:4" x14ac:dyDescent="0.25">
      <c r="A5">
        <v>1</v>
      </c>
      <c r="B5" t="s">
        <v>81</v>
      </c>
      <c r="C5" t="s">
        <v>82</v>
      </c>
      <c r="D5" t="s">
        <v>16</v>
      </c>
    </row>
    <row r="6" spans="1:4" x14ac:dyDescent="0.25">
      <c r="A6">
        <v>2</v>
      </c>
      <c r="B6" t="s">
        <v>83</v>
      </c>
      <c r="C6" t="s">
        <v>84</v>
      </c>
      <c r="D6" t="s">
        <v>16</v>
      </c>
    </row>
    <row r="7" spans="1:4" x14ac:dyDescent="0.25">
      <c r="A7">
        <v>3</v>
      </c>
      <c r="B7" t="s">
        <v>25</v>
      </c>
      <c r="C7" t="s">
        <v>85</v>
      </c>
      <c r="D7" t="s">
        <v>16</v>
      </c>
    </row>
    <row r="8" spans="1:4" x14ac:dyDescent="0.25">
      <c r="A8">
        <v>4</v>
      </c>
      <c r="B8" t="s">
        <v>86</v>
      </c>
      <c r="C8" t="s">
        <v>87</v>
      </c>
      <c r="D8" t="s">
        <v>16</v>
      </c>
    </row>
    <row r="9" spans="1:4" x14ac:dyDescent="0.25">
      <c r="A9">
        <v>5</v>
      </c>
      <c r="B9" t="s">
        <v>36</v>
      </c>
      <c r="C9" t="s">
        <v>88</v>
      </c>
      <c r="D9" t="s">
        <v>16</v>
      </c>
    </row>
    <row r="10" spans="1:4" x14ac:dyDescent="0.25">
      <c r="A10">
        <v>6</v>
      </c>
      <c r="B10" t="s">
        <v>89</v>
      </c>
      <c r="C10" t="s">
        <v>90</v>
      </c>
      <c r="D10" t="s">
        <v>16</v>
      </c>
    </row>
    <row r="11" spans="1:4" x14ac:dyDescent="0.25">
      <c r="A11">
        <v>7</v>
      </c>
      <c r="B11" t="s">
        <v>91</v>
      </c>
      <c r="C11" t="s">
        <v>92</v>
      </c>
      <c r="D11" t="s">
        <v>16</v>
      </c>
    </row>
    <row r="12" spans="1:4" x14ac:dyDescent="0.25">
      <c r="A12">
        <v>8</v>
      </c>
      <c r="B12" t="s">
        <v>24</v>
      </c>
      <c r="C12" t="s">
        <v>93</v>
      </c>
      <c r="D12" t="s">
        <v>16</v>
      </c>
    </row>
    <row r="13" spans="1:4" x14ac:dyDescent="0.25">
      <c r="A13">
        <v>9</v>
      </c>
      <c r="B13" t="s">
        <v>23</v>
      </c>
      <c r="C13" t="s">
        <v>94</v>
      </c>
      <c r="D13" t="s">
        <v>16</v>
      </c>
    </row>
    <row r="14" spans="1:4" x14ac:dyDescent="0.25">
      <c r="A14">
        <v>10</v>
      </c>
      <c r="B14" t="s">
        <v>22</v>
      </c>
      <c r="C14" t="s">
        <v>95</v>
      </c>
      <c r="D14" t="s">
        <v>16</v>
      </c>
    </row>
    <row r="15" spans="1:4" x14ac:dyDescent="0.25">
      <c r="A15">
        <v>11</v>
      </c>
      <c r="B15" t="s">
        <v>96</v>
      </c>
      <c r="C15" t="s">
        <v>97</v>
      </c>
      <c r="D15" t="s">
        <v>16</v>
      </c>
    </row>
    <row r="16" spans="1:4" x14ac:dyDescent="0.25">
      <c r="A16">
        <v>12</v>
      </c>
      <c r="B16" t="s">
        <v>20</v>
      </c>
      <c r="C16" t="s">
        <v>98</v>
      </c>
      <c r="D16" t="s">
        <v>16</v>
      </c>
    </row>
    <row r="17" spans="1:4" x14ac:dyDescent="0.25">
      <c r="A17">
        <v>13</v>
      </c>
      <c r="B17" t="s">
        <v>19</v>
      </c>
      <c r="C17" t="s">
        <v>99</v>
      </c>
      <c r="D17" t="s">
        <v>16</v>
      </c>
    </row>
    <row r="18" spans="1:4" x14ac:dyDescent="0.25">
      <c r="A18">
        <v>14</v>
      </c>
      <c r="B18" t="s">
        <v>100</v>
      </c>
      <c r="C18" t="s">
        <v>101</v>
      </c>
      <c r="D18" t="s">
        <v>16</v>
      </c>
    </row>
    <row r="19" spans="1:4" x14ac:dyDescent="0.25">
      <c r="A19">
        <v>15</v>
      </c>
      <c r="B19" t="s">
        <v>26</v>
      </c>
      <c r="C19" t="s">
        <v>102</v>
      </c>
      <c r="D19" t="s">
        <v>16</v>
      </c>
    </row>
    <row r="20" spans="1:4" x14ac:dyDescent="0.25">
      <c r="A20">
        <v>16</v>
      </c>
      <c r="B20" t="s">
        <v>103</v>
      </c>
      <c r="C20" t="s">
        <v>104</v>
      </c>
      <c r="D20" t="s">
        <v>16</v>
      </c>
    </row>
    <row r="21" spans="1:4" x14ac:dyDescent="0.25">
      <c r="A21">
        <v>17</v>
      </c>
      <c r="B21" t="s">
        <v>105</v>
      </c>
      <c r="C21" t="s">
        <v>106</v>
      </c>
      <c r="D21" t="s">
        <v>16</v>
      </c>
    </row>
    <row r="22" spans="1:4" x14ac:dyDescent="0.25">
      <c r="A22">
        <v>18</v>
      </c>
      <c r="B22" t="s">
        <v>107</v>
      </c>
      <c r="C22" t="s">
        <v>108</v>
      </c>
      <c r="D22" t="s">
        <v>16</v>
      </c>
    </row>
    <row r="23" spans="1:4" x14ac:dyDescent="0.25">
      <c r="A23">
        <v>19</v>
      </c>
      <c r="B23" t="s">
        <v>30</v>
      </c>
      <c r="C23" t="s">
        <v>109</v>
      </c>
      <c r="D23" t="s">
        <v>16</v>
      </c>
    </row>
    <row r="24" spans="1:4" x14ac:dyDescent="0.25">
      <c r="A24">
        <v>20</v>
      </c>
      <c r="B24" t="s">
        <v>110</v>
      </c>
      <c r="C24" t="s">
        <v>111</v>
      </c>
      <c r="D24" t="s">
        <v>16</v>
      </c>
    </row>
    <row r="25" spans="1:4" x14ac:dyDescent="0.25">
      <c r="A25">
        <v>21</v>
      </c>
      <c r="B25" t="s">
        <v>21</v>
      </c>
      <c r="C25" t="s">
        <v>112</v>
      </c>
      <c r="D25" t="s">
        <v>16</v>
      </c>
    </row>
    <row r="26" spans="1:4" x14ac:dyDescent="0.25">
      <c r="A26">
        <v>22</v>
      </c>
      <c r="B26" t="s">
        <v>113</v>
      </c>
      <c r="C26" t="s">
        <v>114</v>
      </c>
      <c r="D26" t="s">
        <v>16</v>
      </c>
    </row>
    <row r="27" spans="1:4" x14ac:dyDescent="0.25">
      <c r="A27">
        <v>23</v>
      </c>
      <c r="B27" t="s">
        <v>18</v>
      </c>
      <c r="C27" t="s">
        <v>115</v>
      </c>
      <c r="D27" t="s">
        <v>16</v>
      </c>
    </row>
    <row r="28" spans="1:4" x14ac:dyDescent="0.25">
      <c r="A28">
        <v>24</v>
      </c>
      <c r="B28" t="s">
        <v>32</v>
      </c>
      <c r="C28" t="s">
        <v>116</v>
      </c>
      <c r="D28" t="s">
        <v>16</v>
      </c>
    </row>
    <row r="29" spans="1:4" x14ac:dyDescent="0.25">
      <c r="A29">
        <v>25</v>
      </c>
      <c r="B29" t="s">
        <v>117</v>
      </c>
      <c r="C29" t="s">
        <v>118</v>
      </c>
      <c r="D29" t="s">
        <v>16</v>
      </c>
    </row>
    <row r="30" spans="1:4" x14ac:dyDescent="0.25">
      <c r="A30">
        <v>26</v>
      </c>
      <c r="B30" t="s">
        <v>119</v>
      </c>
      <c r="C30" t="s">
        <v>120</v>
      </c>
      <c r="D30" t="s">
        <v>16</v>
      </c>
    </row>
    <row r="31" spans="1:4" x14ac:dyDescent="0.25">
      <c r="A31">
        <v>27</v>
      </c>
      <c r="B31" t="s">
        <v>34</v>
      </c>
      <c r="C31" t="s">
        <v>121</v>
      </c>
      <c r="D31" t="s">
        <v>16</v>
      </c>
    </row>
    <row r="32" spans="1:4" x14ac:dyDescent="0.25">
      <c r="A32">
        <v>28</v>
      </c>
      <c r="B32" t="s">
        <v>31</v>
      </c>
      <c r="C32" t="s">
        <v>122</v>
      </c>
      <c r="D32" t="s">
        <v>16</v>
      </c>
    </row>
    <row r="33" spans="1:4" x14ac:dyDescent="0.25">
      <c r="A33">
        <v>29</v>
      </c>
      <c r="B33" t="s">
        <v>123</v>
      </c>
      <c r="C33" t="s">
        <v>124</v>
      </c>
      <c r="D33" t="s">
        <v>16</v>
      </c>
    </row>
    <row r="34" spans="1:4" x14ac:dyDescent="0.25">
      <c r="A34">
        <v>30</v>
      </c>
      <c r="B34" t="s">
        <v>28</v>
      </c>
      <c r="C34" t="s">
        <v>125</v>
      </c>
      <c r="D34" t="s">
        <v>16</v>
      </c>
    </row>
    <row r="35" spans="1:4" x14ac:dyDescent="0.25">
      <c r="A35">
        <v>31</v>
      </c>
      <c r="B35" t="s">
        <v>17</v>
      </c>
      <c r="C35" t="s">
        <v>126</v>
      </c>
      <c r="D35" t="s">
        <v>16</v>
      </c>
    </row>
    <row r="36" spans="1:4" x14ac:dyDescent="0.25">
      <c r="A36">
        <v>32</v>
      </c>
      <c r="B36" t="s">
        <v>127</v>
      </c>
      <c r="C36" t="s">
        <v>128</v>
      </c>
      <c r="D36" t="s">
        <v>16</v>
      </c>
    </row>
    <row r="37" spans="1:4" x14ac:dyDescent="0.25">
      <c r="A37">
        <v>33</v>
      </c>
      <c r="B37" t="s">
        <v>33</v>
      </c>
      <c r="C37" t="s">
        <v>129</v>
      </c>
      <c r="D37" t="s">
        <v>16</v>
      </c>
    </row>
    <row r="38" spans="1:4" x14ac:dyDescent="0.25">
      <c r="A38">
        <v>35</v>
      </c>
      <c r="B38" t="s">
        <v>130</v>
      </c>
      <c r="C38" t="s">
        <v>131</v>
      </c>
      <c r="D38" t="s">
        <v>16</v>
      </c>
    </row>
    <row r="39" spans="1:4" x14ac:dyDescent="0.25">
      <c r="A39">
        <v>36</v>
      </c>
      <c r="B39" t="s">
        <v>132</v>
      </c>
      <c r="C39" t="s">
        <v>133</v>
      </c>
      <c r="D39" t="s">
        <v>16</v>
      </c>
    </row>
    <row r="40" spans="1:4" x14ac:dyDescent="0.25">
      <c r="A40">
        <v>41</v>
      </c>
      <c r="B40" t="s">
        <v>134</v>
      </c>
      <c r="C40" t="s">
        <v>135</v>
      </c>
      <c r="D40" t="s">
        <v>16</v>
      </c>
    </row>
    <row r="41" spans="1:4" x14ac:dyDescent="0.25">
      <c r="A41">
        <v>50</v>
      </c>
      <c r="B41" t="s">
        <v>136</v>
      </c>
      <c r="C41" t="s">
        <v>137</v>
      </c>
      <c r="D41" t="s">
        <v>16</v>
      </c>
    </row>
    <row r="42" spans="1:4" x14ac:dyDescent="0.25">
      <c r="A42">
        <v>60</v>
      </c>
      <c r="B42" t="s">
        <v>138</v>
      </c>
      <c r="C42" t="s">
        <v>139</v>
      </c>
      <c r="D42" t="s">
        <v>16</v>
      </c>
    </row>
    <row r="43" spans="1:4" x14ac:dyDescent="0.25">
      <c r="A43">
        <v>70</v>
      </c>
      <c r="B43" t="s">
        <v>140</v>
      </c>
      <c r="C43" t="s">
        <v>141</v>
      </c>
      <c r="D43" t="s">
        <v>16</v>
      </c>
    </row>
    <row r="44" spans="1:4" x14ac:dyDescent="0.25">
      <c r="A44">
        <v>71</v>
      </c>
      <c r="B44" t="s">
        <v>142</v>
      </c>
      <c r="C44" t="s">
        <v>143</v>
      </c>
      <c r="D44" t="s">
        <v>16</v>
      </c>
    </row>
    <row r="45" spans="1:4" x14ac:dyDescent="0.25">
      <c r="A45">
        <v>72</v>
      </c>
      <c r="B45" t="s">
        <v>35</v>
      </c>
      <c r="C45" t="s">
        <v>144</v>
      </c>
      <c r="D45" t="s">
        <v>16</v>
      </c>
    </row>
    <row r="46" spans="1:4" x14ac:dyDescent="0.25">
      <c r="A46">
        <v>73</v>
      </c>
      <c r="B46" t="s">
        <v>60</v>
      </c>
      <c r="C46" t="s">
        <v>145</v>
      </c>
      <c r="D46" t="s">
        <v>16</v>
      </c>
    </row>
    <row r="47" spans="1:4" x14ac:dyDescent="0.25">
      <c r="A47">
        <v>74</v>
      </c>
      <c r="B47" t="s">
        <v>146</v>
      </c>
      <c r="C47" t="s">
        <v>147</v>
      </c>
      <c r="D47" t="s">
        <v>16</v>
      </c>
    </row>
    <row r="48" spans="1:4" x14ac:dyDescent="0.25">
      <c r="A48">
        <v>75</v>
      </c>
      <c r="B48" t="s">
        <v>27</v>
      </c>
      <c r="C48" t="s">
        <v>148</v>
      </c>
      <c r="D48" t="s">
        <v>16</v>
      </c>
    </row>
    <row r="49" spans="1:4" x14ac:dyDescent="0.25">
      <c r="A49">
        <v>76</v>
      </c>
      <c r="B49" t="s">
        <v>149</v>
      </c>
      <c r="C49" t="s">
        <v>150</v>
      </c>
      <c r="D49" t="s">
        <v>16</v>
      </c>
    </row>
    <row r="50" spans="1:4" x14ac:dyDescent="0.25">
      <c r="A50">
        <v>77</v>
      </c>
      <c r="B50" t="s">
        <v>29</v>
      </c>
      <c r="C50" t="s">
        <v>151</v>
      </c>
      <c r="D50" t="s">
        <v>16</v>
      </c>
    </row>
    <row r="51" spans="1:4" x14ac:dyDescent="0.25">
      <c r="A51">
        <v>78</v>
      </c>
      <c r="B51" t="s">
        <v>152</v>
      </c>
      <c r="C51" t="s">
        <v>153</v>
      </c>
      <c r="D51" t="s">
        <v>16</v>
      </c>
    </row>
    <row r="52" spans="1:4" x14ac:dyDescent="0.25">
      <c r="A52">
        <v>79</v>
      </c>
      <c r="B52" t="s">
        <v>154</v>
      </c>
      <c r="C52" t="s">
        <v>155</v>
      </c>
      <c r="D52" t="s">
        <v>16</v>
      </c>
    </row>
    <row r="53" spans="1:4" x14ac:dyDescent="0.25">
      <c r="A53">
        <v>80</v>
      </c>
      <c r="B53" t="s">
        <v>156</v>
      </c>
      <c r="C53" t="s">
        <v>157</v>
      </c>
      <c r="D53" t="s">
        <v>16</v>
      </c>
    </row>
    <row r="54" spans="1:4" x14ac:dyDescent="0.25">
      <c r="A54">
        <v>81</v>
      </c>
      <c r="B54" t="s">
        <v>158</v>
      </c>
      <c r="C54" t="s">
        <v>159</v>
      </c>
      <c r="D54" t="s">
        <v>16</v>
      </c>
    </row>
    <row r="55" spans="1:4" x14ac:dyDescent="0.25">
      <c r="A55">
        <v>82</v>
      </c>
      <c r="B55" t="s">
        <v>160</v>
      </c>
      <c r="C55" t="s">
        <v>161</v>
      </c>
      <c r="D55" t="s">
        <v>16</v>
      </c>
    </row>
    <row r="56" spans="1:4" x14ac:dyDescent="0.25">
      <c r="A56">
        <v>84</v>
      </c>
      <c r="B56" t="s">
        <v>162</v>
      </c>
      <c r="C56" t="s">
        <v>163</v>
      </c>
      <c r="D56" t="s">
        <v>16</v>
      </c>
    </row>
    <row r="57" spans="1:4" x14ac:dyDescent="0.25">
      <c r="A57">
        <v>101</v>
      </c>
      <c r="B57" t="s">
        <v>164</v>
      </c>
      <c r="C57" t="s">
        <v>165</v>
      </c>
      <c r="D57" t="s">
        <v>0</v>
      </c>
    </row>
    <row r="58" spans="1:4" x14ac:dyDescent="0.25">
      <c r="A58">
        <v>102</v>
      </c>
      <c r="B58" t="s">
        <v>166</v>
      </c>
      <c r="C58" t="s">
        <v>167</v>
      </c>
      <c r="D58" t="s">
        <v>0</v>
      </c>
    </row>
    <row r="59" spans="1:4" x14ac:dyDescent="0.25">
      <c r="A59">
        <v>103</v>
      </c>
      <c r="B59" t="s">
        <v>168</v>
      </c>
      <c r="C59" t="s">
        <v>169</v>
      </c>
      <c r="D59" t="s">
        <v>0</v>
      </c>
    </row>
    <row r="60" spans="1:4" x14ac:dyDescent="0.25">
      <c r="A60">
        <v>104</v>
      </c>
      <c r="B60" t="s">
        <v>170</v>
      </c>
      <c r="C60" t="s">
        <v>171</v>
      </c>
      <c r="D60" t="s">
        <v>0</v>
      </c>
    </row>
    <row r="61" spans="1:4" x14ac:dyDescent="0.25">
      <c r="A61">
        <v>105</v>
      </c>
      <c r="B61" t="s">
        <v>172</v>
      </c>
      <c r="C61" t="s">
        <v>173</v>
      </c>
      <c r="D61" t="s">
        <v>0</v>
      </c>
    </row>
    <row r="62" spans="1:4" x14ac:dyDescent="0.25">
      <c r="A62">
        <v>106</v>
      </c>
      <c r="B62" t="s">
        <v>174</v>
      </c>
      <c r="C62" t="s">
        <v>175</v>
      </c>
      <c r="D62" t="s">
        <v>0</v>
      </c>
    </row>
    <row r="63" spans="1:4" x14ac:dyDescent="0.25">
      <c r="A63">
        <v>110</v>
      </c>
      <c r="B63" t="s">
        <v>176</v>
      </c>
      <c r="C63" t="s">
        <v>177</v>
      </c>
      <c r="D63" t="s">
        <v>0</v>
      </c>
    </row>
    <row r="64" spans="1:4" x14ac:dyDescent="0.25">
      <c r="A64">
        <v>111</v>
      </c>
      <c r="B64" t="s">
        <v>178</v>
      </c>
      <c r="C64" t="s">
        <v>179</v>
      </c>
      <c r="D64" t="s">
        <v>0</v>
      </c>
    </row>
    <row r="65" spans="1:4" x14ac:dyDescent="0.25">
      <c r="A65">
        <v>112</v>
      </c>
      <c r="B65" t="s">
        <v>180</v>
      </c>
      <c r="C65" t="s">
        <v>181</v>
      </c>
      <c r="D65" t="s">
        <v>0</v>
      </c>
    </row>
    <row r="66" spans="1:4" x14ac:dyDescent="0.25">
      <c r="A66">
        <v>113</v>
      </c>
      <c r="B66" t="s">
        <v>182</v>
      </c>
      <c r="C66" t="s">
        <v>183</v>
      </c>
      <c r="D66" t="s">
        <v>0</v>
      </c>
    </row>
    <row r="67" spans="1:4" x14ac:dyDescent="0.25">
      <c r="A67">
        <v>115</v>
      </c>
      <c r="B67" t="s">
        <v>2</v>
      </c>
      <c r="C67" t="s">
        <v>184</v>
      </c>
      <c r="D67" t="s">
        <v>0</v>
      </c>
    </row>
    <row r="68" spans="1:4" x14ac:dyDescent="0.25">
      <c r="A68">
        <v>116</v>
      </c>
      <c r="B68" t="s">
        <v>185</v>
      </c>
      <c r="C68" t="s">
        <v>186</v>
      </c>
      <c r="D68" t="s">
        <v>0</v>
      </c>
    </row>
    <row r="69" spans="1:4" x14ac:dyDescent="0.25">
      <c r="A69">
        <v>117</v>
      </c>
      <c r="B69" t="s">
        <v>187</v>
      </c>
      <c r="C69" t="s">
        <v>188</v>
      </c>
      <c r="D69" t="s">
        <v>0</v>
      </c>
    </row>
    <row r="70" spans="1:4" x14ac:dyDescent="0.25">
      <c r="A70">
        <v>121</v>
      </c>
      <c r="B70" t="s">
        <v>1</v>
      </c>
      <c r="C70" t="s">
        <v>189</v>
      </c>
      <c r="D70" t="s">
        <v>0</v>
      </c>
    </row>
    <row r="71" spans="1:4" x14ac:dyDescent="0.25">
      <c r="A71">
        <v>201</v>
      </c>
      <c r="B71" t="s">
        <v>190</v>
      </c>
      <c r="C71" t="s">
        <v>191</v>
      </c>
      <c r="D71" t="s">
        <v>37</v>
      </c>
    </row>
    <row r="72" spans="1:4" x14ac:dyDescent="0.25">
      <c r="A72">
        <v>202</v>
      </c>
      <c r="B72" t="s">
        <v>192</v>
      </c>
      <c r="C72" t="s">
        <v>193</v>
      </c>
      <c r="D72" t="s">
        <v>37</v>
      </c>
    </row>
    <row r="73" spans="1:4" x14ac:dyDescent="0.25">
      <c r="A73">
        <v>203</v>
      </c>
      <c r="B73" t="s">
        <v>194</v>
      </c>
      <c r="C73" t="s">
        <v>195</v>
      </c>
      <c r="D73" t="s">
        <v>37</v>
      </c>
    </row>
    <row r="74" spans="1:4" x14ac:dyDescent="0.25">
      <c r="A74">
        <v>204</v>
      </c>
      <c r="B74" t="s">
        <v>44</v>
      </c>
      <c r="C74" t="s">
        <v>196</v>
      </c>
      <c r="D74" t="s">
        <v>37</v>
      </c>
    </row>
    <row r="75" spans="1:4" x14ac:dyDescent="0.25">
      <c r="A75">
        <v>205</v>
      </c>
      <c r="B75" t="s">
        <v>197</v>
      </c>
      <c r="C75" t="s">
        <v>198</v>
      </c>
      <c r="D75" t="s">
        <v>37</v>
      </c>
    </row>
    <row r="76" spans="1:4" x14ac:dyDescent="0.25">
      <c r="A76">
        <v>206</v>
      </c>
      <c r="B76" t="s">
        <v>47</v>
      </c>
      <c r="C76" t="s">
        <v>199</v>
      </c>
      <c r="D76" t="s">
        <v>37</v>
      </c>
    </row>
    <row r="77" spans="1:4" x14ac:dyDescent="0.25">
      <c r="A77">
        <v>207</v>
      </c>
      <c r="B77" t="s">
        <v>200</v>
      </c>
      <c r="C77" t="s">
        <v>201</v>
      </c>
      <c r="D77" t="s">
        <v>37</v>
      </c>
    </row>
    <row r="78" spans="1:4" x14ac:dyDescent="0.25">
      <c r="A78">
        <v>208</v>
      </c>
      <c r="B78" t="s">
        <v>202</v>
      </c>
      <c r="C78" t="s">
        <v>203</v>
      </c>
      <c r="D78" t="s">
        <v>37</v>
      </c>
    </row>
    <row r="79" spans="1:4" x14ac:dyDescent="0.25">
      <c r="A79">
        <v>209</v>
      </c>
      <c r="B79" t="s">
        <v>204</v>
      </c>
      <c r="C79" t="s">
        <v>205</v>
      </c>
      <c r="D79" t="s">
        <v>37</v>
      </c>
    </row>
    <row r="80" spans="1:4" x14ac:dyDescent="0.25">
      <c r="A80">
        <v>210</v>
      </c>
      <c r="B80" t="s">
        <v>206</v>
      </c>
      <c r="C80" t="s">
        <v>207</v>
      </c>
      <c r="D80" t="s">
        <v>37</v>
      </c>
    </row>
    <row r="81" spans="1:4" x14ac:dyDescent="0.25">
      <c r="A81">
        <v>211</v>
      </c>
      <c r="B81" t="s">
        <v>208</v>
      </c>
      <c r="C81" t="s">
        <v>209</v>
      </c>
      <c r="D81" t="s">
        <v>37</v>
      </c>
    </row>
    <row r="82" spans="1:4" x14ac:dyDescent="0.25">
      <c r="A82">
        <v>212</v>
      </c>
      <c r="B82" t="s">
        <v>210</v>
      </c>
      <c r="C82" t="s">
        <v>211</v>
      </c>
      <c r="D82" t="s">
        <v>37</v>
      </c>
    </row>
    <row r="83" spans="1:4" x14ac:dyDescent="0.25">
      <c r="A83">
        <v>213</v>
      </c>
      <c r="B83" t="s">
        <v>46</v>
      </c>
      <c r="C83" t="s">
        <v>212</v>
      </c>
      <c r="D83" t="s">
        <v>37</v>
      </c>
    </row>
    <row r="84" spans="1:4" x14ac:dyDescent="0.25">
      <c r="A84">
        <v>214</v>
      </c>
      <c r="B84" t="s">
        <v>213</v>
      </c>
      <c r="C84" t="s">
        <v>214</v>
      </c>
      <c r="D84" t="s">
        <v>37</v>
      </c>
    </row>
    <row r="85" spans="1:4" x14ac:dyDescent="0.25">
      <c r="A85">
        <v>215</v>
      </c>
      <c r="B85" t="s">
        <v>41</v>
      </c>
      <c r="C85" t="s">
        <v>215</v>
      </c>
      <c r="D85" t="s">
        <v>37</v>
      </c>
    </row>
    <row r="86" spans="1:4" x14ac:dyDescent="0.25">
      <c r="A86">
        <v>216</v>
      </c>
      <c r="B86" t="s">
        <v>216</v>
      </c>
      <c r="C86" t="s">
        <v>217</v>
      </c>
      <c r="D86" t="s">
        <v>37</v>
      </c>
    </row>
    <row r="87" spans="1:4" x14ac:dyDescent="0.25">
      <c r="A87">
        <v>217</v>
      </c>
      <c r="B87" t="s">
        <v>40</v>
      </c>
      <c r="C87" t="s">
        <v>218</v>
      </c>
      <c r="D87" t="s">
        <v>37</v>
      </c>
    </row>
    <row r="88" spans="1:4" x14ac:dyDescent="0.25">
      <c r="A88">
        <v>218</v>
      </c>
      <c r="B88" t="s">
        <v>219</v>
      </c>
      <c r="C88" t="s">
        <v>220</v>
      </c>
      <c r="D88" t="s">
        <v>37</v>
      </c>
    </row>
    <row r="89" spans="1:4" x14ac:dyDescent="0.25">
      <c r="A89">
        <v>219</v>
      </c>
      <c r="B89" t="s">
        <v>221</v>
      </c>
      <c r="C89" t="s">
        <v>222</v>
      </c>
      <c r="D89" t="s">
        <v>37</v>
      </c>
    </row>
    <row r="90" spans="1:4" x14ac:dyDescent="0.25">
      <c r="A90">
        <v>220</v>
      </c>
      <c r="B90" t="s">
        <v>223</v>
      </c>
      <c r="C90" t="s">
        <v>224</v>
      </c>
      <c r="D90" t="s">
        <v>37</v>
      </c>
    </row>
    <row r="91" spans="1:4" x14ac:dyDescent="0.25">
      <c r="A91">
        <v>221</v>
      </c>
      <c r="B91" t="s">
        <v>225</v>
      </c>
      <c r="C91" t="s">
        <v>226</v>
      </c>
      <c r="D91" t="s">
        <v>37</v>
      </c>
    </row>
    <row r="92" spans="1:4" x14ac:dyDescent="0.25">
      <c r="A92">
        <v>222</v>
      </c>
      <c r="B92" t="s">
        <v>227</v>
      </c>
      <c r="C92" t="s">
        <v>228</v>
      </c>
      <c r="D92" t="s">
        <v>37</v>
      </c>
    </row>
    <row r="93" spans="1:4" x14ac:dyDescent="0.25">
      <c r="A93">
        <v>223</v>
      </c>
      <c r="B93" t="s">
        <v>229</v>
      </c>
      <c r="C93" t="s">
        <v>230</v>
      </c>
      <c r="D93" t="s">
        <v>37</v>
      </c>
    </row>
    <row r="94" spans="1:4" x14ac:dyDescent="0.25">
      <c r="A94">
        <v>224</v>
      </c>
      <c r="B94" t="s">
        <v>231</v>
      </c>
      <c r="C94" t="s">
        <v>232</v>
      </c>
      <c r="D94" t="s">
        <v>37</v>
      </c>
    </row>
    <row r="95" spans="1:4" x14ac:dyDescent="0.25">
      <c r="A95">
        <v>225</v>
      </c>
      <c r="B95" t="s">
        <v>233</v>
      </c>
      <c r="C95" t="s">
        <v>234</v>
      </c>
      <c r="D95" t="s">
        <v>37</v>
      </c>
    </row>
    <row r="96" spans="1:4" x14ac:dyDescent="0.25">
      <c r="A96">
        <v>226</v>
      </c>
      <c r="B96" t="s">
        <v>235</v>
      </c>
      <c r="C96" t="s">
        <v>236</v>
      </c>
      <c r="D96" t="s">
        <v>37</v>
      </c>
    </row>
    <row r="97" spans="1:4" x14ac:dyDescent="0.25">
      <c r="A97">
        <v>227</v>
      </c>
      <c r="B97" t="s">
        <v>237</v>
      </c>
      <c r="C97" t="s">
        <v>238</v>
      </c>
      <c r="D97" t="s">
        <v>37</v>
      </c>
    </row>
    <row r="98" spans="1:4" x14ac:dyDescent="0.25">
      <c r="A98">
        <v>228</v>
      </c>
      <c r="B98" t="s">
        <v>239</v>
      </c>
      <c r="C98" t="s">
        <v>240</v>
      </c>
      <c r="D98" t="s">
        <v>37</v>
      </c>
    </row>
    <row r="99" spans="1:4" x14ac:dyDescent="0.25">
      <c r="A99">
        <v>229</v>
      </c>
      <c r="B99" t="s">
        <v>241</v>
      </c>
      <c r="C99" t="s">
        <v>242</v>
      </c>
      <c r="D99" t="s">
        <v>37</v>
      </c>
    </row>
    <row r="100" spans="1:4" x14ac:dyDescent="0.25">
      <c r="A100">
        <v>230</v>
      </c>
      <c r="B100" t="s">
        <v>243</v>
      </c>
      <c r="C100" t="s">
        <v>244</v>
      </c>
      <c r="D100" t="s">
        <v>37</v>
      </c>
    </row>
    <row r="101" spans="1:4" x14ac:dyDescent="0.25">
      <c r="A101">
        <v>231</v>
      </c>
      <c r="B101" t="s">
        <v>245</v>
      </c>
      <c r="C101" t="s">
        <v>246</v>
      </c>
      <c r="D101" t="s">
        <v>37</v>
      </c>
    </row>
    <row r="102" spans="1:4" x14ac:dyDescent="0.25">
      <c r="A102">
        <v>232</v>
      </c>
      <c r="B102" t="s">
        <v>247</v>
      </c>
      <c r="C102" t="s">
        <v>248</v>
      </c>
      <c r="D102" t="s">
        <v>37</v>
      </c>
    </row>
    <row r="103" spans="1:4" x14ac:dyDescent="0.25">
      <c r="A103">
        <v>233</v>
      </c>
      <c r="B103" t="s">
        <v>249</v>
      </c>
      <c r="C103" t="s">
        <v>250</v>
      </c>
      <c r="D103" t="s">
        <v>37</v>
      </c>
    </row>
    <row r="104" spans="1:4" x14ac:dyDescent="0.25">
      <c r="A104">
        <v>234</v>
      </c>
      <c r="B104" t="s">
        <v>43</v>
      </c>
      <c r="C104" t="s">
        <v>251</v>
      </c>
      <c r="D104" t="s">
        <v>37</v>
      </c>
    </row>
    <row r="105" spans="1:4" x14ac:dyDescent="0.25">
      <c r="A105">
        <v>235</v>
      </c>
      <c r="B105" t="s">
        <v>252</v>
      </c>
      <c r="C105" t="s">
        <v>253</v>
      </c>
      <c r="D105" t="s">
        <v>37</v>
      </c>
    </row>
    <row r="106" spans="1:4" x14ac:dyDescent="0.25">
      <c r="A106">
        <v>236</v>
      </c>
      <c r="B106" t="s">
        <v>48</v>
      </c>
      <c r="C106" t="s">
        <v>254</v>
      </c>
      <c r="D106" t="s">
        <v>37</v>
      </c>
    </row>
    <row r="107" spans="1:4" x14ac:dyDescent="0.25">
      <c r="A107">
        <v>237</v>
      </c>
      <c r="B107" t="s">
        <v>255</v>
      </c>
      <c r="C107" t="s">
        <v>256</v>
      </c>
      <c r="D107" t="s">
        <v>37</v>
      </c>
    </row>
    <row r="108" spans="1:4" x14ac:dyDescent="0.25">
      <c r="A108">
        <v>238</v>
      </c>
      <c r="B108" t="s">
        <v>257</v>
      </c>
      <c r="C108" t="s">
        <v>258</v>
      </c>
      <c r="D108" t="s">
        <v>37</v>
      </c>
    </row>
    <row r="109" spans="1:4" x14ac:dyDescent="0.25">
      <c r="A109">
        <v>239</v>
      </c>
      <c r="B109" t="s">
        <v>49</v>
      </c>
      <c r="C109" t="s">
        <v>259</v>
      </c>
      <c r="D109" t="s">
        <v>37</v>
      </c>
    </row>
    <row r="110" spans="1:4" x14ac:dyDescent="0.25">
      <c r="A110">
        <v>240</v>
      </c>
      <c r="B110" t="s">
        <v>260</v>
      </c>
      <c r="C110" t="s">
        <v>261</v>
      </c>
      <c r="D110" t="s">
        <v>37</v>
      </c>
    </row>
    <row r="111" spans="1:4" x14ac:dyDescent="0.25">
      <c r="A111">
        <v>241</v>
      </c>
      <c r="B111" t="s">
        <v>45</v>
      </c>
      <c r="C111" t="s">
        <v>262</v>
      </c>
      <c r="D111" t="s">
        <v>37</v>
      </c>
    </row>
    <row r="112" spans="1:4" x14ac:dyDescent="0.25">
      <c r="A112">
        <v>242</v>
      </c>
      <c r="B112" t="s">
        <v>263</v>
      </c>
      <c r="C112" t="s">
        <v>264</v>
      </c>
      <c r="D112" t="s">
        <v>37</v>
      </c>
    </row>
    <row r="113" spans="1:4" x14ac:dyDescent="0.25">
      <c r="A113">
        <v>244</v>
      </c>
      <c r="B113" t="s">
        <v>265</v>
      </c>
      <c r="C113" t="s">
        <v>266</v>
      </c>
      <c r="D113" t="s">
        <v>37</v>
      </c>
    </row>
    <row r="114" spans="1:4" x14ac:dyDescent="0.25">
      <c r="A114">
        <v>245</v>
      </c>
      <c r="B114" t="s">
        <v>267</v>
      </c>
      <c r="C114" t="s">
        <v>268</v>
      </c>
      <c r="D114" t="s">
        <v>37</v>
      </c>
    </row>
    <row r="115" spans="1:4" x14ac:dyDescent="0.25">
      <c r="A115">
        <v>247</v>
      </c>
      <c r="B115" t="s">
        <v>269</v>
      </c>
      <c r="C115" t="s">
        <v>270</v>
      </c>
      <c r="D115" t="s">
        <v>37</v>
      </c>
    </row>
    <row r="116" spans="1:4" x14ac:dyDescent="0.25">
      <c r="A116">
        <v>248</v>
      </c>
      <c r="B116" t="s">
        <v>271</v>
      </c>
      <c r="C116" t="s">
        <v>272</v>
      </c>
      <c r="D116" t="s">
        <v>37</v>
      </c>
    </row>
    <row r="117" spans="1:4" x14ac:dyDescent="0.25">
      <c r="A117">
        <v>250</v>
      </c>
      <c r="B117" t="s">
        <v>273</v>
      </c>
      <c r="C117" t="s">
        <v>274</v>
      </c>
      <c r="D117" t="s">
        <v>37</v>
      </c>
    </row>
    <row r="118" spans="1:4" x14ac:dyDescent="0.25">
      <c r="A118">
        <v>251</v>
      </c>
      <c r="B118" t="s">
        <v>275</v>
      </c>
      <c r="C118" t="s">
        <v>276</v>
      </c>
      <c r="D118" t="s">
        <v>37</v>
      </c>
    </row>
    <row r="119" spans="1:4" x14ac:dyDescent="0.25">
      <c r="A119">
        <v>253</v>
      </c>
      <c r="B119" t="s">
        <v>42</v>
      </c>
      <c r="C119" t="s">
        <v>277</v>
      </c>
      <c r="D119" t="s">
        <v>37</v>
      </c>
    </row>
    <row r="120" spans="1:4" x14ac:dyDescent="0.25">
      <c r="A120">
        <v>255</v>
      </c>
      <c r="B120" t="s">
        <v>39</v>
      </c>
      <c r="C120" t="s">
        <v>278</v>
      </c>
      <c r="D120" t="s">
        <v>37</v>
      </c>
    </row>
    <row r="121" spans="1:4" x14ac:dyDescent="0.25">
      <c r="A121">
        <v>256</v>
      </c>
      <c r="B121" t="s">
        <v>279</v>
      </c>
      <c r="C121" t="s">
        <v>280</v>
      </c>
      <c r="D121" t="s">
        <v>37</v>
      </c>
    </row>
    <row r="122" spans="1:4" x14ac:dyDescent="0.25">
      <c r="A122">
        <v>257</v>
      </c>
      <c r="B122" t="s">
        <v>281</v>
      </c>
      <c r="C122" t="s">
        <v>282</v>
      </c>
      <c r="D122" t="s">
        <v>37</v>
      </c>
    </row>
    <row r="123" spans="1:4" x14ac:dyDescent="0.25">
      <c r="A123">
        <v>258</v>
      </c>
      <c r="B123" t="s">
        <v>283</v>
      </c>
      <c r="C123" t="s">
        <v>284</v>
      </c>
      <c r="D123" t="s">
        <v>37</v>
      </c>
    </row>
    <row r="124" spans="1:4" x14ac:dyDescent="0.25">
      <c r="A124">
        <v>259</v>
      </c>
      <c r="B124" t="s">
        <v>285</v>
      </c>
      <c r="C124" t="s">
        <v>286</v>
      </c>
      <c r="D124" t="s">
        <v>37</v>
      </c>
    </row>
    <row r="125" spans="1:4" x14ac:dyDescent="0.25">
      <c r="A125">
        <v>260</v>
      </c>
      <c r="B125" t="s">
        <v>38</v>
      </c>
      <c r="C125" t="s">
        <v>287</v>
      </c>
      <c r="D125" t="s">
        <v>37</v>
      </c>
    </row>
    <row r="126" spans="1:4" x14ac:dyDescent="0.25">
      <c r="A126">
        <v>301</v>
      </c>
      <c r="B126" t="s">
        <v>288</v>
      </c>
      <c r="C126" t="s">
        <v>289</v>
      </c>
      <c r="D126" t="s">
        <v>55</v>
      </c>
    </row>
    <row r="127" spans="1:4" x14ac:dyDescent="0.25">
      <c r="A127">
        <v>302</v>
      </c>
      <c r="B127" t="s">
        <v>290</v>
      </c>
      <c r="C127" t="s">
        <v>291</v>
      </c>
      <c r="D127" t="s">
        <v>55</v>
      </c>
    </row>
    <row r="128" spans="1:4" x14ac:dyDescent="0.25">
      <c r="A128">
        <v>303</v>
      </c>
      <c r="B128" t="s">
        <v>66</v>
      </c>
      <c r="C128" t="s">
        <v>292</v>
      </c>
      <c r="D128" t="s">
        <v>55</v>
      </c>
    </row>
    <row r="129" spans="1:4" x14ac:dyDescent="0.25">
      <c r="A129">
        <v>304</v>
      </c>
      <c r="B129" t="s">
        <v>293</v>
      </c>
      <c r="C129" t="s">
        <v>294</v>
      </c>
      <c r="D129" t="s">
        <v>55</v>
      </c>
    </row>
    <row r="130" spans="1:4" x14ac:dyDescent="0.25">
      <c r="A130">
        <v>305</v>
      </c>
      <c r="B130" t="s">
        <v>295</v>
      </c>
      <c r="C130" t="s">
        <v>296</v>
      </c>
      <c r="D130" t="s">
        <v>55</v>
      </c>
    </row>
    <row r="131" spans="1:4" x14ac:dyDescent="0.25">
      <c r="A131">
        <v>306</v>
      </c>
      <c r="B131" t="s">
        <v>64</v>
      </c>
      <c r="C131" t="s">
        <v>297</v>
      </c>
      <c r="D131" t="s">
        <v>55</v>
      </c>
    </row>
    <row r="132" spans="1:4" x14ac:dyDescent="0.25">
      <c r="A132">
        <v>307</v>
      </c>
      <c r="B132" t="s">
        <v>298</v>
      </c>
      <c r="C132" t="s">
        <v>299</v>
      </c>
      <c r="D132" t="s">
        <v>55</v>
      </c>
    </row>
    <row r="133" spans="1:4" x14ac:dyDescent="0.25">
      <c r="A133">
        <v>309</v>
      </c>
      <c r="B133" t="s">
        <v>300</v>
      </c>
      <c r="C133" t="s">
        <v>301</v>
      </c>
      <c r="D133" t="s">
        <v>55</v>
      </c>
    </row>
    <row r="134" spans="1:4" x14ac:dyDescent="0.25">
      <c r="A134">
        <v>310</v>
      </c>
      <c r="B134" t="s">
        <v>58</v>
      </c>
      <c r="C134" t="s">
        <v>302</v>
      </c>
      <c r="D134" t="s">
        <v>55</v>
      </c>
    </row>
    <row r="135" spans="1:4" x14ac:dyDescent="0.25">
      <c r="A135">
        <v>311</v>
      </c>
      <c r="B135" t="s">
        <v>303</v>
      </c>
      <c r="C135" t="s">
        <v>304</v>
      </c>
      <c r="D135" t="s">
        <v>55</v>
      </c>
    </row>
    <row r="136" spans="1:4" x14ac:dyDescent="0.25">
      <c r="A136">
        <v>312</v>
      </c>
      <c r="B136" t="s">
        <v>305</v>
      </c>
      <c r="C136" t="s">
        <v>306</v>
      </c>
      <c r="D136" t="s">
        <v>55</v>
      </c>
    </row>
    <row r="137" spans="1:4" x14ac:dyDescent="0.25">
      <c r="A137">
        <v>313</v>
      </c>
      <c r="B137" t="s">
        <v>307</v>
      </c>
      <c r="C137" t="s">
        <v>308</v>
      </c>
      <c r="D137" t="s">
        <v>55</v>
      </c>
    </row>
    <row r="138" spans="1:4" x14ac:dyDescent="0.25">
      <c r="A138">
        <v>314</v>
      </c>
      <c r="B138" t="s">
        <v>309</v>
      </c>
      <c r="C138" t="s">
        <v>310</v>
      </c>
      <c r="D138" t="s">
        <v>55</v>
      </c>
    </row>
    <row r="139" spans="1:4" x14ac:dyDescent="0.25">
      <c r="A139">
        <v>315</v>
      </c>
      <c r="B139" t="s">
        <v>311</v>
      </c>
      <c r="C139" t="s">
        <v>312</v>
      </c>
      <c r="D139" t="s">
        <v>55</v>
      </c>
    </row>
    <row r="140" spans="1:4" x14ac:dyDescent="0.25">
      <c r="A140">
        <v>316</v>
      </c>
      <c r="B140" t="s">
        <v>313</v>
      </c>
      <c r="C140" t="s">
        <v>314</v>
      </c>
      <c r="D140" t="s">
        <v>55</v>
      </c>
    </row>
    <row r="141" spans="1:4" x14ac:dyDescent="0.25">
      <c r="A141">
        <v>317</v>
      </c>
      <c r="B141" t="s">
        <v>315</v>
      </c>
      <c r="C141" t="s">
        <v>316</v>
      </c>
      <c r="D141" t="s">
        <v>55</v>
      </c>
    </row>
    <row r="142" spans="1:4" x14ac:dyDescent="0.25">
      <c r="A142">
        <v>318</v>
      </c>
      <c r="B142" t="s">
        <v>317</v>
      </c>
      <c r="C142" t="s">
        <v>318</v>
      </c>
      <c r="D142" t="s">
        <v>55</v>
      </c>
    </row>
    <row r="143" spans="1:4" x14ac:dyDescent="0.25">
      <c r="A143">
        <v>319</v>
      </c>
      <c r="B143" t="s">
        <v>319</v>
      </c>
      <c r="C143" t="s">
        <v>320</v>
      </c>
      <c r="D143" t="s">
        <v>55</v>
      </c>
    </row>
    <row r="144" spans="1:4" x14ac:dyDescent="0.25">
      <c r="A144">
        <v>320</v>
      </c>
      <c r="B144" t="s">
        <v>321</v>
      </c>
      <c r="C144" t="s">
        <v>322</v>
      </c>
      <c r="D144" t="s">
        <v>55</v>
      </c>
    </row>
    <row r="145" spans="1:4" x14ac:dyDescent="0.25">
      <c r="A145">
        <v>321</v>
      </c>
      <c r="B145" t="s">
        <v>323</v>
      </c>
      <c r="C145" t="s">
        <v>324</v>
      </c>
      <c r="D145" t="s">
        <v>55</v>
      </c>
    </row>
    <row r="146" spans="1:4" x14ac:dyDescent="0.25">
      <c r="A146">
        <v>322</v>
      </c>
      <c r="B146" t="s">
        <v>325</v>
      </c>
      <c r="C146" t="s">
        <v>326</v>
      </c>
      <c r="D146" t="s">
        <v>55</v>
      </c>
    </row>
    <row r="147" spans="1:4" x14ac:dyDescent="0.25">
      <c r="A147">
        <v>323</v>
      </c>
      <c r="B147" t="s">
        <v>327</v>
      </c>
      <c r="C147" t="s">
        <v>328</v>
      </c>
      <c r="D147" t="s">
        <v>55</v>
      </c>
    </row>
    <row r="148" spans="1:4" x14ac:dyDescent="0.25">
      <c r="A148">
        <v>324</v>
      </c>
      <c r="B148" t="s">
        <v>68</v>
      </c>
      <c r="C148" t="s">
        <v>329</v>
      </c>
      <c r="D148" t="s">
        <v>55</v>
      </c>
    </row>
    <row r="149" spans="1:4" x14ac:dyDescent="0.25">
      <c r="A149">
        <v>325</v>
      </c>
      <c r="B149" t="s">
        <v>330</v>
      </c>
      <c r="C149" t="s">
        <v>331</v>
      </c>
      <c r="D149" t="s">
        <v>55</v>
      </c>
    </row>
    <row r="150" spans="1:4" x14ac:dyDescent="0.25">
      <c r="A150">
        <v>326</v>
      </c>
      <c r="B150" t="s">
        <v>332</v>
      </c>
      <c r="C150" t="s">
        <v>333</v>
      </c>
      <c r="D150" t="s">
        <v>55</v>
      </c>
    </row>
    <row r="151" spans="1:4" x14ac:dyDescent="0.25">
      <c r="A151">
        <v>327</v>
      </c>
      <c r="B151" t="s">
        <v>57</v>
      </c>
      <c r="C151" t="s">
        <v>334</v>
      </c>
      <c r="D151" t="s">
        <v>55</v>
      </c>
    </row>
    <row r="152" spans="1:4" x14ac:dyDescent="0.25">
      <c r="A152">
        <v>328</v>
      </c>
      <c r="B152" t="s">
        <v>335</v>
      </c>
      <c r="C152" t="s">
        <v>336</v>
      </c>
      <c r="D152" t="s">
        <v>55</v>
      </c>
    </row>
    <row r="153" spans="1:4" x14ac:dyDescent="0.25">
      <c r="A153">
        <v>329</v>
      </c>
      <c r="B153" t="s">
        <v>67</v>
      </c>
      <c r="C153" t="s">
        <v>337</v>
      </c>
      <c r="D153" t="s">
        <v>55</v>
      </c>
    </row>
    <row r="154" spans="1:4" x14ac:dyDescent="0.25">
      <c r="A154">
        <v>330</v>
      </c>
      <c r="B154" t="s">
        <v>62</v>
      </c>
      <c r="C154" t="s">
        <v>338</v>
      </c>
      <c r="D154" t="s">
        <v>55</v>
      </c>
    </row>
    <row r="155" spans="1:4" x14ac:dyDescent="0.25">
      <c r="A155">
        <v>332</v>
      </c>
      <c r="B155" t="s">
        <v>69</v>
      </c>
      <c r="C155" t="s">
        <v>339</v>
      </c>
      <c r="D155" t="s">
        <v>55</v>
      </c>
    </row>
    <row r="156" spans="1:4" x14ac:dyDescent="0.25">
      <c r="A156">
        <v>334</v>
      </c>
      <c r="B156" t="s">
        <v>340</v>
      </c>
      <c r="C156" t="s">
        <v>341</v>
      </c>
      <c r="D156" t="s">
        <v>55</v>
      </c>
    </row>
    <row r="157" spans="1:4" x14ac:dyDescent="0.25">
      <c r="A157">
        <v>344</v>
      </c>
      <c r="B157" t="s">
        <v>342</v>
      </c>
      <c r="C157" t="s">
        <v>343</v>
      </c>
      <c r="D157" t="s">
        <v>55</v>
      </c>
    </row>
    <row r="158" spans="1:4" x14ac:dyDescent="0.25">
      <c r="A158">
        <v>348</v>
      </c>
      <c r="B158" t="s">
        <v>344</v>
      </c>
      <c r="C158" t="s">
        <v>345</v>
      </c>
      <c r="D158" t="s">
        <v>55</v>
      </c>
    </row>
    <row r="159" spans="1:4" x14ac:dyDescent="0.25">
      <c r="A159">
        <v>349</v>
      </c>
      <c r="B159" t="s">
        <v>346</v>
      </c>
      <c r="C159" t="s">
        <v>347</v>
      </c>
      <c r="D159" t="s">
        <v>55</v>
      </c>
    </row>
    <row r="160" spans="1:4" x14ac:dyDescent="0.25">
      <c r="A160">
        <v>350</v>
      </c>
      <c r="B160" t="s">
        <v>63</v>
      </c>
      <c r="C160" t="s">
        <v>348</v>
      </c>
      <c r="D160" t="s">
        <v>55</v>
      </c>
    </row>
    <row r="161" spans="1:4" x14ac:dyDescent="0.25">
      <c r="A161">
        <v>351</v>
      </c>
      <c r="B161" t="s">
        <v>56</v>
      </c>
      <c r="C161" t="s">
        <v>349</v>
      </c>
      <c r="D161" t="s">
        <v>55</v>
      </c>
    </row>
    <row r="162" spans="1:4" x14ac:dyDescent="0.25">
      <c r="A162">
        <v>360</v>
      </c>
      <c r="B162" t="s">
        <v>350</v>
      </c>
      <c r="C162" t="s">
        <v>351</v>
      </c>
      <c r="D162" t="s">
        <v>55</v>
      </c>
    </row>
    <row r="163" spans="1:4" x14ac:dyDescent="0.25">
      <c r="A163">
        <v>361</v>
      </c>
      <c r="B163" t="s">
        <v>352</v>
      </c>
      <c r="C163" t="s">
        <v>353</v>
      </c>
      <c r="D163" t="s">
        <v>55</v>
      </c>
    </row>
    <row r="164" spans="1:4" x14ac:dyDescent="0.25">
      <c r="A164">
        <v>362</v>
      </c>
      <c r="B164" t="s">
        <v>354</v>
      </c>
      <c r="C164" t="s">
        <v>355</v>
      </c>
      <c r="D164" t="s">
        <v>55</v>
      </c>
    </row>
    <row r="165" spans="1:4" x14ac:dyDescent="0.25">
      <c r="A165">
        <v>363</v>
      </c>
      <c r="B165" t="s">
        <v>65</v>
      </c>
      <c r="C165" t="s">
        <v>356</v>
      </c>
      <c r="D165" t="s">
        <v>55</v>
      </c>
    </row>
    <row r="166" spans="1:4" x14ac:dyDescent="0.25">
      <c r="A166">
        <v>364</v>
      </c>
      <c r="B166" t="s">
        <v>59</v>
      </c>
      <c r="C166" t="s">
        <v>357</v>
      </c>
      <c r="D166" t="s">
        <v>55</v>
      </c>
    </row>
    <row r="167" spans="1:4" x14ac:dyDescent="0.25">
      <c r="A167">
        <v>365</v>
      </c>
      <c r="B167" t="s">
        <v>358</v>
      </c>
      <c r="C167" t="s">
        <v>359</v>
      </c>
      <c r="D167" t="s">
        <v>55</v>
      </c>
    </row>
    <row r="168" spans="1:4" x14ac:dyDescent="0.25">
      <c r="A168">
        <v>366</v>
      </c>
      <c r="B168" t="s">
        <v>61</v>
      </c>
      <c r="C168" t="s">
        <v>360</v>
      </c>
      <c r="D168" t="s">
        <v>55</v>
      </c>
    </row>
    <row r="169" spans="1:4" x14ac:dyDescent="0.25">
      <c r="A169">
        <v>367</v>
      </c>
      <c r="B169" t="s">
        <v>361</v>
      </c>
      <c r="C169" t="s">
        <v>362</v>
      </c>
      <c r="D169" t="s">
        <v>55</v>
      </c>
    </row>
    <row r="170" spans="1:4" x14ac:dyDescent="0.25">
      <c r="A170">
        <v>401</v>
      </c>
      <c r="B170" t="s">
        <v>363</v>
      </c>
      <c r="C170" t="s">
        <v>364</v>
      </c>
      <c r="D170" t="s">
        <v>14</v>
      </c>
    </row>
    <row r="171" spans="1:4" x14ac:dyDescent="0.25">
      <c r="A171">
        <v>402</v>
      </c>
      <c r="B171" t="s">
        <v>365</v>
      </c>
      <c r="C171" t="s">
        <v>366</v>
      </c>
      <c r="D171" t="s">
        <v>14</v>
      </c>
    </row>
    <row r="172" spans="1:4" x14ac:dyDescent="0.25">
      <c r="A172">
        <v>403</v>
      </c>
      <c r="B172" t="s">
        <v>367</v>
      </c>
      <c r="C172" t="s">
        <v>368</v>
      </c>
      <c r="D172" t="s">
        <v>14</v>
      </c>
    </row>
    <row r="173" spans="1:4" x14ac:dyDescent="0.25">
      <c r="A173">
        <v>404</v>
      </c>
      <c r="B173" t="s">
        <v>369</v>
      </c>
      <c r="C173" t="s">
        <v>370</v>
      </c>
      <c r="D173" t="s">
        <v>14</v>
      </c>
    </row>
    <row r="174" spans="1:4" x14ac:dyDescent="0.25">
      <c r="A174">
        <v>405</v>
      </c>
      <c r="B174" t="s">
        <v>371</v>
      </c>
      <c r="C174" t="s">
        <v>372</v>
      </c>
      <c r="D174" t="s">
        <v>14</v>
      </c>
    </row>
    <row r="175" spans="1:4" x14ac:dyDescent="0.25">
      <c r="A175">
        <v>406</v>
      </c>
      <c r="B175" t="s">
        <v>6</v>
      </c>
      <c r="C175" t="s">
        <v>373</v>
      </c>
      <c r="D175" t="s">
        <v>14</v>
      </c>
    </row>
    <row r="176" spans="1:4" x14ac:dyDescent="0.25">
      <c r="A176">
        <v>407</v>
      </c>
      <c r="B176" t="s">
        <v>13</v>
      </c>
      <c r="C176" t="s">
        <v>374</v>
      </c>
      <c r="D176" t="s">
        <v>14</v>
      </c>
    </row>
    <row r="177" spans="1:4" x14ac:dyDescent="0.25">
      <c r="A177">
        <v>408</v>
      </c>
      <c r="B177" t="s">
        <v>375</v>
      </c>
      <c r="C177" t="s">
        <v>376</v>
      </c>
      <c r="D177" t="s">
        <v>14</v>
      </c>
    </row>
    <row r="178" spans="1:4" x14ac:dyDescent="0.25">
      <c r="A178">
        <v>409</v>
      </c>
      <c r="B178" t="s">
        <v>5</v>
      </c>
      <c r="C178" t="s">
        <v>377</v>
      </c>
      <c r="D178" t="s">
        <v>14</v>
      </c>
    </row>
    <row r="179" spans="1:4" x14ac:dyDescent="0.25">
      <c r="A179">
        <v>410</v>
      </c>
      <c r="B179" t="s">
        <v>9</v>
      </c>
      <c r="C179" t="s">
        <v>378</v>
      </c>
      <c r="D179" t="s">
        <v>14</v>
      </c>
    </row>
    <row r="180" spans="1:4" x14ac:dyDescent="0.25">
      <c r="A180">
        <v>411</v>
      </c>
      <c r="B180" t="s">
        <v>7</v>
      </c>
      <c r="C180" t="s">
        <v>379</v>
      </c>
      <c r="D180" t="s">
        <v>14</v>
      </c>
    </row>
    <row r="181" spans="1:4" x14ac:dyDescent="0.25">
      <c r="A181">
        <v>412</v>
      </c>
      <c r="B181" t="s">
        <v>380</v>
      </c>
      <c r="C181" t="s">
        <v>381</v>
      </c>
      <c r="D181" t="s">
        <v>14</v>
      </c>
    </row>
    <row r="182" spans="1:4" x14ac:dyDescent="0.25">
      <c r="A182">
        <v>413</v>
      </c>
      <c r="B182" t="s">
        <v>12</v>
      </c>
      <c r="C182" t="s">
        <v>382</v>
      </c>
      <c r="D182" t="s">
        <v>14</v>
      </c>
    </row>
    <row r="183" spans="1:4" x14ac:dyDescent="0.25">
      <c r="A183">
        <v>414</v>
      </c>
      <c r="B183" t="s">
        <v>4</v>
      </c>
      <c r="C183" t="s">
        <v>383</v>
      </c>
      <c r="D183" t="s">
        <v>14</v>
      </c>
    </row>
    <row r="184" spans="1:4" x14ac:dyDescent="0.25">
      <c r="A184">
        <v>415</v>
      </c>
      <c r="B184" t="s">
        <v>3</v>
      </c>
      <c r="C184" t="s">
        <v>384</v>
      </c>
      <c r="D184" t="s">
        <v>14</v>
      </c>
    </row>
    <row r="185" spans="1:4" x14ac:dyDescent="0.25">
      <c r="A185">
        <v>416</v>
      </c>
      <c r="B185" t="s">
        <v>385</v>
      </c>
      <c r="C185" t="s">
        <v>386</v>
      </c>
      <c r="D185" t="s">
        <v>14</v>
      </c>
    </row>
    <row r="186" spans="1:4" x14ac:dyDescent="0.25">
      <c r="A186">
        <v>418</v>
      </c>
      <c r="B186" t="s">
        <v>8</v>
      </c>
      <c r="C186" t="s">
        <v>387</v>
      </c>
      <c r="D186" t="s">
        <v>14</v>
      </c>
    </row>
    <row r="187" spans="1:4" x14ac:dyDescent="0.25">
      <c r="A187">
        <v>419</v>
      </c>
      <c r="B187" t="s">
        <v>388</v>
      </c>
      <c r="C187" t="s">
        <v>389</v>
      </c>
      <c r="D187" t="s">
        <v>14</v>
      </c>
    </row>
    <row r="188" spans="1:4" x14ac:dyDescent="0.25">
      <c r="A188">
        <v>420</v>
      </c>
      <c r="B188" t="s">
        <v>10</v>
      </c>
      <c r="C188" t="s">
        <v>390</v>
      </c>
      <c r="D188" t="s">
        <v>14</v>
      </c>
    </row>
    <row r="189" spans="1:4" x14ac:dyDescent="0.25">
      <c r="A189">
        <v>423</v>
      </c>
      <c r="B189" t="s">
        <v>391</v>
      </c>
      <c r="C189" t="s">
        <v>392</v>
      </c>
      <c r="D189" t="s">
        <v>14</v>
      </c>
    </row>
    <row r="190" spans="1:4" x14ac:dyDescent="0.25">
      <c r="A190">
        <v>425</v>
      </c>
      <c r="B190" t="s">
        <v>15</v>
      </c>
      <c r="C190" t="s">
        <v>393</v>
      </c>
      <c r="D190" t="s">
        <v>14</v>
      </c>
    </row>
    <row r="191" spans="1:4" x14ac:dyDescent="0.25">
      <c r="A191">
        <v>426</v>
      </c>
      <c r="B191" t="s">
        <v>394</v>
      </c>
      <c r="C191" t="s">
        <v>395</v>
      </c>
      <c r="D191" t="s">
        <v>14</v>
      </c>
    </row>
    <row r="192" spans="1:4" x14ac:dyDescent="0.25">
      <c r="A192">
        <v>427</v>
      </c>
      <c r="B192" t="s">
        <v>11</v>
      </c>
      <c r="C192" t="s">
        <v>396</v>
      </c>
      <c r="D192" t="s">
        <v>14</v>
      </c>
    </row>
    <row r="193" spans="1:4" x14ac:dyDescent="0.25">
      <c r="A193">
        <v>501</v>
      </c>
      <c r="B193" t="s">
        <v>397</v>
      </c>
      <c r="C193" t="s">
        <v>398</v>
      </c>
      <c r="D193" t="s">
        <v>50</v>
      </c>
    </row>
    <row r="194" spans="1:4" x14ac:dyDescent="0.25">
      <c r="A194">
        <v>502</v>
      </c>
      <c r="B194" t="s">
        <v>399</v>
      </c>
      <c r="C194" t="s">
        <v>400</v>
      </c>
      <c r="D194" t="s">
        <v>50</v>
      </c>
    </row>
    <row r="195" spans="1:4" x14ac:dyDescent="0.25">
      <c r="A195">
        <v>503</v>
      </c>
      <c r="B195" t="s">
        <v>52</v>
      </c>
      <c r="C195" t="s">
        <v>401</v>
      </c>
      <c r="D195" t="s">
        <v>50</v>
      </c>
    </row>
    <row r="196" spans="1:4" x14ac:dyDescent="0.25">
      <c r="A196">
        <v>504</v>
      </c>
      <c r="B196" t="s">
        <v>402</v>
      </c>
      <c r="C196" t="s">
        <v>403</v>
      </c>
      <c r="D196" t="s">
        <v>50</v>
      </c>
    </row>
    <row r="197" spans="1:4" x14ac:dyDescent="0.25">
      <c r="A197">
        <v>505</v>
      </c>
      <c r="B197" t="s">
        <v>404</v>
      </c>
      <c r="C197" t="s">
        <v>405</v>
      </c>
      <c r="D197" t="s">
        <v>50</v>
      </c>
    </row>
    <row r="198" spans="1:4" x14ac:dyDescent="0.25">
      <c r="A198">
        <v>506</v>
      </c>
      <c r="B198" t="s">
        <v>51</v>
      </c>
      <c r="C198" t="s">
        <v>406</v>
      </c>
      <c r="D198" t="s">
        <v>50</v>
      </c>
    </row>
    <row r="199" spans="1:4" x14ac:dyDescent="0.25">
      <c r="A199">
        <v>507</v>
      </c>
      <c r="B199" t="s">
        <v>407</v>
      </c>
      <c r="C199" t="s">
        <v>408</v>
      </c>
      <c r="D199" t="s">
        <v>50</v>
      </c>
    </row>
    <row r="200" spans="1:4" x14ac:dyDescent="0.25">
      <c r="A200">
        <v>508</v>
      </c>
      <c r="B200" t="s">
        <v>53</v>
      </c>
      <c r="C200" t="s">
        <v>409</v>
      </c>
      <c r="D200" t="s">
        <v>50</v>
      </c>
    </row>
    <row r="201" spans="1:4" x14ac:dyDescent="0.25">
      <c r="A201">
        <v>509</v>
      </c>
      <c r="B201" t="s">
        <v>54</v>
      </c>
      <c r="C201" t="s">
        <v>410</v>
      </c>
      <c r="D201" t="s">
        <v>50</v>
      </c>
    </row>
    <row r="202" spans="1:4" x14ac:dyDescent="0.25">
      <c r="A202">
        <v>510</v>
      </c>
      <c r="B202" t="s">
        <v>411</v>
      </c>
      <c r="C202" t="s">
        <v>412</v>
      </c>
      <c r="D202" t="s">
        <v>50</v>
      </c>
    </row>
    <row r="203" spans="1:4" x14ac:dyDescent="0.25">
      <c r="A203">
        <v>511</v>
      </c>
      <c r="B203" t="s">
        <v>413</v>
      </c>
      <c r="C203" t="s">
        <v>414</v>
      </c>
      <c r="D203" t="s">
        <v>50</v>
      </c>
    </row>
    <row r="204" spans="1:4" x14ac:dyDescent="0.25">
      <c r="A204">
        <v>512</v>
      </c>
      <c r="B204" t="s">
        <v>415</v>
      </c>
      <c r="C204" t="s">
        <v>416</v>
      </c>
      <c r="D204" t="s">
        <v>50</v>
      </c>
    </row>
    <row r="205" spans="1:4" x14ac:dyDescent="0.25">
      <c r="A205">
        <v>520</v>
      </c>
      <c r="B205" t="s">
        <v>417</v>
      </c>
      <c r="C205" t="s">
        <v>418</v>
      </c>
      <c r="D205" t="s">
        <v>50</v>
      </c>
    </row>
    <row r="206" spans="1:4" x14ac:dyDescent="0.25">
      <c r="A206" t="s">
        <v>419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 籍 生 國 籍 統 計</vt:lpstr>
      <vt:lpstr>洲別對照(校庫附件)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Regista</cp:lastModifiedBy>
  <dcterms:created xsi:type="dcterms:W3CDTF">2019-04-02T08:52:09Z</dcterms:created>
  <dcterms:modified xsi:type="dcterms:W3CDTF">2026-03-19T05:43:47Z</dcterms:modified>
</cp:coreProperties>
</file>